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Maria Ruiz\"/>
    </mc:Choice>
  </mc:AlternateContent>
  <xr:revisionPtr revIDLastSave="0" documentId="13_ncr:1_{52440461-29F4-4369-9011-4930B2D017C0}" xr6:coauthVersionLast="45" xr6:coauthVersionMax="45" xr10:uidLastSave="{00000000-0000-0000-0000-000000000000}"/>
  <bookViews>
    <workbookView xWindow="-120" yWindow="-120" windowWidth="24240" windowHeight="13140" tabRatio="500" activeTab="2" xr2:uid="{00000000-000D-0000-FFFF-FFFF00000000}"/>
  </bookViews>
  <sheets>
    <sheet name="Planilha " sheetId="1" r:id="rId1"/>
    <sheet name="DESC 27,2%" sheetId="2" r:id="rId2"/>
    <sheet name="DESC 26,32%" sheetId="3" r:id="rId3"/>
  </sheets>
  <definedNames>
    <definedName name="_xlnm.Print_Area" localSheetId="2">'DESC 26,32%'!$A$1:$G$105</definedName>
    <definedName name="_xlnm.Print_Area" localSheetId="1">'DESC 27,2%'!$A$1:$G$81</definedName>
    <definedName name="_xlnm.Print_Area" localSheetId="0">'Planilha '!$A$1:$G$81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6" i="3" l="1"/>
  <c r="G37" i="3" l="1"/>
  <c r="G74" i="3" l="1"/>
  <c r="G81" i="3"/>
  <c r="G69" i="3" l="1"/>
  <c r="G73" i="3" l="1"/>
  <c r="G70" i="3"/>
  <c r="G71" i="3"/>
  <c r="G72" i="3"/>
  <c r="G68" i="3"/>
  <c r="G67" i="3"/>
  <c r="G66" i="3"/>
  <c r="G65" i="3"/>
  <c r="G59" i="3"/>
  <c r="G17" i="3"/>
  <c r="G18" i="3"/>
  <c r="G19" i="3"/>
  <c r="G20" i="3"/>
  <c r="G53" i="3" l="1"/>
  <c r="G16" i="3" l="1"/>
  <c r="G21" i="3" s="1"/>
  <c r="G82" i="3" l="1"/>
  <c r="G80" i="3"/>
  <c r="G83" i="3" s="1"/>
  <c r="G75" i="3"/>
  <c r="G64" i="3"/>
  <c r="G63" i="3"/>
  <c r="G58" i="3"/>
  <c r="G57" i="3"/>
  <c r="G52" i="3"/>
  <c r="G51" i="3"/>
  <c r="G50" i="3"/>
  <c r="G49" i="3"/>
  <c r="G48" i="3"/>
  <c r="G44" i="3"/>
  <c r="G45" i="3" s="1"/>
  <c r="G40" i="3"/>
  <c r="G39" i="3"/>
  <c r="G38" i="3"/>
  <c r="G36" i="3"/>
  <c r="G35" i="3"/>
  <c r="G34" i="3"/>
  <c r="G33" i="3"/>
  <c r="G29" i="3"/>
  <c r="G28" i="3"/>
  <c r="G24" i="3"/>
  <c r="G25" i="3" s="1"/>
  <c r="G12" i="3"/>
  <c r="G11" i="3"/>
  <c r="G10" i="3"/>
  <c r="G9" i="3"/>
  <c r="G8" i="3"/>
  <c r="G60" i="2"/>
  <c r="G59" i="2"/>
  <c r="G58" i="2"/>
  <c r="G54" i="2"/>
  <c r="G53" i="2"/>
  <c r="G52" i="2"/>
  <c r="G51" i="2"/>
  <c r="G55" i="2" s="1"/>
  <c r="G38" i="2"/>
  <c r="G37" i="2"/>
  <c r="G36" i="2"/>
  <c r="G35" i="2"/>
  <c r="G39" i="2" s="1"/>
  <c r="G34" i="2"/>
  <c r="G31" i="2"/>
  <c r="G30" i="2"/>
  <c r="G29" i="2"/>
  <c r="G28" i="2"/>
  <c r="G27" i="2"/>
  <c r="G32" i="2" s="1"/>
  <c r="G25" i="2"/>
  <c r="G24" i="2"/>
  <c r="G23" i="2"/>
  <c r="G20" i="2"/>
  <c r="G21" i="2" s="1"/>
  <c r="G17" i="2"/>
  <c r="G18" i="2" s="1"/>
  <c r="G14" i="2"/>
  <c r="G13" i="2"/>
  <c r="G12" i="2"/>
  <c r="G11" i="2"/>
  <c r="G59" i="1"/>
  <c r="G60" i="1" s="1"/>
  <c r="G58" i="1"/>
  <c r="G54" i="1"/>
  <c r="G53" i="1"/>
  <c r="G52" i="1"/>
  <c r="G51" i="1"/>
  <c r="G55" i="1" s="1"/>
  <c r="G38" i="1"/>
  <c r="G37" i="1"/>
  <c r="G36" i="1"/>
  <c r="G35" i="1"/>
  <c r="G34" i="1"/>
  <c r="G39" i="1" s="1"/>
  <c r="G31" i="1"/>
  <c r="G30" i="1"/>
  <c r="G29" i="1"/>
  <c r="G28" i="1"/>
  <c r="G27" i="1"/>
  <c r="G32" i="1" s="1"/>
  <c r="G24" i="1"/>
  <c r="G25" i="1" s="1"/>
  <c r="G23" i="1"/>
  <c r="G20" i="1"/>
  <c r="G21" i="1" s="1"/>
  <c r="G18" i="1"/>
  <c r="G17" i="1"/>
  <c r="G14" i="1"/>
  <c r="G13" i="1"/>
  <c r="G12" i="1"/>
  <c r="G11" i="1"/>
  <c r="G15" i="1" s="1"/>
  <c r="G60" i="3" l="1"/>
  <c r="G54" i="3"/>
  <c r="G76" i="3"/>
  <c r="G30" i="3"/>
  <c r="G41" i="3"/>
  <c r="G13" i="3"/>
  <c r="G15" i="2"/>
  <c r="G61" i="2" s="1"/>
  <c r="G61" i="1"/>
  <c r="G84" i="3" l="1"/>
  <c r="G85" i="3" s="1"/>
  <c r="G62" i="2"/>
  <c r="G63" i="2" s="1"/>
  <c r="G62" i="1"/>
  <c r="G63" i="1"/>
</calcChain>
</file>

<file path=xl/sharedStrings.xml><?xml version="1.0" encoding="utf-8"?>
<sst xmlns="http://schemas.openxmlformats.org/spreadsheetml/2006/main" count="529" uniqueCount="245">
  <si>
    <t>PLANILHA ORÇAMENTÁRIA</t>
  </si>
  <si>
    <t>Obra : Reparo de residência danificada por rompimento de rede de água</t>
  </si>
  <si>
    <t>Local : Rua Santiago Troncoso, 833 – Pq. Das Nações.</t>
  </si>
  <si>
    <t>Proprietário : Sérgio Ferreira</t>
  </si>
  <si>
    <t>Cidade : Birigui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</si>
  <si>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</si>
  <si>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</si>
  <si>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</si>
  <si>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</si>
  <si>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</si>
  <si>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</si>
  <si>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</si>
  <si>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</si>
  <si>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</si>
  <si>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</si>
  <si>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</si>
  <si>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</si>
  <si>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</si>
  <si>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</si>
  <si>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</si>
  <si>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</si>
  <si>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</si>
  <si>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</si>
  <si>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</si>
  <si>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</si>
  <si>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</si>
  <si>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</si>
  <si>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</si>
  <si>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</si>
  <si>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 xml:space="preserve">Revista Pini – Junho 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</si>
  <si>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</si>
  <si>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</si>
  <si>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</si>
  <si>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</si>
  <si>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</si>
  <si>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</si>
  <si>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</si>
  <si>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</si>
  <si>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</si>
  <si>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</si>
  <si>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</si>
  <si>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</si>
  <si>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</si>
  <si>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</si>
  <si>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</si>
  <si>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</si>
  <si>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</si>
  <si>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</si>
  <si>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</si>
  <si>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</si>
  <si>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</si>
  <si>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18.06.022</t>
  </si>
  <si>
    <t>5.3</t>
  </si>
  <si>
    <t>Piso cerâmico esmaltado PEI - 4 resistência química A, para áreas internas sujeitas à lavagem frequente, assentado com argamassa colante industrializada (incluso rejuntamento)</t>
  </si>
  <si>
    <t>CPOS 18.06.023</t>
  </si>
  <si>
    <t>5.4</t>
  </si>
  <si>
    <t>Execução de rodapé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</si>
  <si>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</si>
  <si>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</si>
  <si>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</si>
  <si>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</si>
  <si>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</si>
  <si>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</si>
  <si>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Retirada de esquadria metálica (portão metálico de 4,25m x 2,25m)</t>
  </si>
  <si>
    <t>SIURB 79656</t>
  </si>
  <si>
    <t>6.2</t>
  </si>
  <si>
    <t>Solda preparada – 3070</t>
  </si>
  <si>
    <t>Kg</t>
  </si>
  <si>
    <t>SINAPI 88317</t>
  </si>
  <si>
    <t>6.3</t>
  </si>
  <si>
    <t>Soldador c/ encargos complementares</t>
  </si>
  <si>
    <t>h</t>
  </si>
  <si>
    <t>SINAPI 88315</t>
  </si>
  <si>
    <t>6.4</t>
  </si>
  <si>
    <t>Serralheiro c/ encargos complementares</t>
  </si>
  <si>
    <t>CPOS 24.20.020</t>
  </si>
  <si>
    <t>6.5</t>
  </si>
  <si>
    <t>Recolocação de esquadrias metálicas portão de metalon 4,25m x 2,25m</t>
  </si>
  <si>
    <t>PINTURA</t>
  </si>
  <si>
    <t>CPOS 33.02.060</t>
  </si>
  <si>
    <t>7.1</t>
  </si>
  <si>
    <t>Massa corrida PVA 2 demãos em paredes (interna e externa)</t>
  </si>
  <si>
    <t>SINAPI 88486</t>
  </si>
  <si>
    <t>7.2</t>
  </si>
  <si>
    <t>Aplicação manual de pintura com tinta látex PVA em paredes e tetos, duas demãos</t>
  </si>
  <si>
    <t>SINAPI 88488</t>
  </si>
  <si>
    <t>7.3</t>
  </si>
  <si>
    <t>CPOS 33.10.100</t>
  </si>
  <si>
    <t>7.4</t>
  </si>
  <si>
    <t>Textura acrílica para uso interno / externo, inclusive preparo</t>
  </si>
  <si>
    <t>SERVIÇOS COMPLEMENTARES</t>
  </si>
  <si>
    <t>CPOS 05.07.050</t>
  </si>
  <si>
    <t>8.1</t>
  </si>
  <si>
    <t>Remoção manual de entulho c/ caçamba metálica</t>
  </si>
  <si>
    <t>SINAPI 9537</t>
  </si>
  <si>
    <t>8.2</t>
  </si>
  <si>
    <t>Limpeza final de obra</t>
  </si>
  <si>
    <t>TOTAL</t>
  </si>
  <si>
    <t>BDI (%)</t>
  </si>
  <si>
    <t>TOTAL GERAL</t>
  </si>
  <si>
    <t>(Dezesseis Mil Quinhentos e Dezoito Reais e Noventa e Três Centavos)</t>
  </si>
  <si>
    <t>Fontes: Tabela SINAPI Fevereiro/2018; SIURB; Boletim CPOS 171; Revista Construção PINI</t>
  </si>
  <si>
    <t>Birigui, 11 de Abril de 2.018</t>
  </si>
  <si>
    <t>___________________________________</t>
  </si>
  <si>
    <t>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</si>
  <si>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</si>
  <si>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</si>
  <si>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</si>
  <si>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</si>
  <si>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 </t>
  </si>
  <si>
    <t xml:space="preserve">                      _____________________________________</t>
  </si>
  <si>
    <t xml:space="preserve">                      Arqtº  MILTON LOT JUNIOR</t>
  </si>
  <si>
    <t xml:space="preserve">                      Secretário de Obras</t>
  </si>
  <si>
    <t>_____________________________________</t>
  </si>
  <si>
    <t>Eng Lucas Araldi lima</t>
  </si>
  <si>
    <t>CREA: 5069248775</t>
  </si>
  <si>
    <t>Proprietária: MARIA DOMINGUES RUIZ</t>
  </si>
  <si>
    <t>Local: Rua São Salvador, 262 – Bairro N. Sa de Fátima</t>
  </si>
  <si>
    <t>Cidade: Birigui</t>
  </si>
  <si>
    <t>Preço Unit.</t>
  </si>
  <si>
    <t>m2</t>
  </si>
  <si>
    <t xml:space="preserve">Demolição manual de rodapé cerâmico </t>
  </si>
  <si>
    <t>1.5</t>
  </si>
  <si>
    <t>m3</t>
  </si>
  <si>
    <t>Demolição de piso externo da Área do fundo em concreto simples</t>
  </si>
  <si>
    <t>REVESTIMENTOS</t>
  </si>
  <si>
    <t>Execução de rodapé em cerâmica PEI-5</t>
  </si>
  <si>
    <t>5.6</t>
  </si>
  <si>
    <t>5.7</t>
  </si>
  <si>
    <t>SINAPI 98689</t>
  </si>
  <si>
    <t>Soleira em granito largura 15 cm</t>
  </si>
  <si>
    <t xml:space="preserve">CORDÃO DE GESSO </t>
  </si>
  <si>
    <t>Fornecimento e assentamento de cordão de gesso roda-forro</t>
  </si>
  <si>
    <t>Retirada de esquadria metálica (portão metálico de 3,50m x 2,20m)</t>
  </si>
  <si>
    <t>Recolocação das esquadrias metálicas portão de metalon e porta de correr</t>
  </si>
  <si>
    <t>7.5</t>
  </si>
  <si>
    <t>unid.</t>
  </si>
  <si>
    <t>Pintura em tinta látex PVA em paredes e tetos (2 demãos), inclusive preparo</t>
  </si>
  <si>
    <t>Pintura em tinta latéx acrílico antimofo (2 demãos) em paredes</t>
  </si>
  <si>
    <t>ELÉTRICA E HIDRÁULICA</t>
  </si>
  <si>
    <t>9.1</t>
  </si>
  <si>
    <t>9.3</t>
  </si>
  <si>
    <t>Fornecimento e assentamento de lavatório de louça branca c/coluna</t>
  </si>
  <si>
    <t>10.1</t>
  </si>
  <si>
    <t>10.2</t>
  </si>
  <si>
    <t xml:space="preserve">                ______________________________</t>
  </si>
  <si>
    <t xml:space="preserve">                                                     __________________________</t>
  </si>
  <si>
    <t xml:space="preserve">                                                                 Secretário de Obras</t>
  </si>
  <si>
    <t>7.6</t>
  </si>
  <si>
    <t xml:space="preserve">Demolição manual de piso cerâmico </t>
  </si>
  <si>
    <t>Revista Pini</t>
  </si>
  <si>
    <t>Execução de alvenaria de blocos cerâmicos (9x19x19cm) esp. 9 cm</t>
  </si>
  <si>
    <t>Retirada de esquadria metálica (porta metálica de correr 2,00 x 2,10m)</t>
  </si>
  <si>
    <t>Demolição manual de contrapiso de concreto</t>
  </si>
  <si>
    <t>Formas em tábuas comuns p/ viga da laje</t>
  </si>
  <si>
    <t xml:space="preserve">Armadura em barra de aço CA-50 (viga da laje) </t>
  </si>
  <si>
    <t xml:space="preserve">Armadura em barra de aço CA-60 (pilares) </t>
  </si>
  <si>
    <t>2.2</t>
  </si>
  <si>
    <t>2.3</t>
  </si>
  <si>
    <t>2.4</t>
  </si>
  <si>
    <t>2.5</t>
  </si>
  <si>
    <t>Execução de piso externo (Área do fundo) em concreto liso desempenado (esp. 7 cm)</t>
  </si>
  <si>
    <t>8.3</t>
  </si>
  <si>
    <t>Pintura em verniz (2 demãos) nas portas de madeira</t>
  </si>
  <si>
    <t>9.2</t>
  </si>
  <si>
    <t xml:space="preserve">Cabo de cobre antichama isolação 750 V de 6 mm2 </t>
  </si>
  <si>
    <t>9.4</t>
  </si>
  <si>
    <t>Cabo de cobre antichama de 6 mm2, isolação 0,6/1,0 KV</t>
  </si>
  <si>
    <t>9.5</t>
  </si>
  <si>
    <t>Disjuntor termomagnético monopolar 127/220 V, corrente 25 A</t>
  </si>
  <si>
    <t>Disjuntor termomagnético bipolar 127/220 V, corrente 16 A</t>
  </si>
  <si>
    <t>Disjuntor termomagnético bipolar 127/220 V, corrente 40 A</t>
  </si>
  <si>
    <t>Disjuntor termomagnético bipolar 127/220 V, corrente 63 A</t>
  </si>
  <si>
    <t>9.8</t>
  </si>
  <si>
    <t>9.7</t>
  </si>
  <si>
    <t>9.9</t>
  </si>
  <si>
    <t>Dispositivo DR - 30 mA - 40 A</t>
  </si>
  <si>
    <t>9.10</t>
  </si>
  <si>
    <t>Dispositivo DR - 30 mA - 25 A</t>
  </si>
  <si>
    <t>9.11</t>
  </si>
  <si>
    <t>Quadro de distribuição de energia de embutir em chapa metálica p/ 18 disjuntores termomagnéticos monopolares c/ barramwento de cobre bifásico</t>
  </si>
  <si>
    <t>9.12</t>
  </si>
  <si>
    <t>SINAPI 97634</t>
  </si>
  <si>
    <t>SINAPI 97632</t>
  </si>
  <si>
    <t xml:space="preserve">Obra: Reforma de residência danificada   </t>
  </si>
  <si>
    <t>Remoção de porta de madeira de abrir (0,80m x 2,10m) incl. batente</t>
  </si>
  <si>
    <t>SINAPI 97644</t>
  </si>
  <si>
    <t>SINAPI 92270</t>
  </si>
  <si>
    <t>SINAPI 92761</t>
  </si>
  <si>
    <t>SINAPI 92275</t>
  </si>
  <si>
    <t xml:space="preserve">Fornecimento e lançamento de concreto usinado, fck = 20 MPa (viga) </t>
  </si>
  <si>
    <t>SINAPI 87477</t>
  </si>
  <si>
    <t>SINAPI87878</t>
  </si>
  <si>
    <t>SINAPI 87538</t>
  </si>
  <si>
    <t>Massa única p/ recebimento de pintura em argamassa mista (1:2:8)</t>
  </si>
  <si>
    <t>Execução de contrapiso em lastro de concreto magro(esp. 5 cm) preparo mecânico, incluso lançamento e adensamento</t>
  </si>
  <si>
    <t>SINAPI 96620</t>
  </si>
  <si>
    <t>Revestimento cerâmico p/ piso c/ placas tipo esmaltada, assentes com argamassa colante industrializada (incluso rejuntamento)</t>
  </si>
  <si>
    <t>SINAPI 87257</t>
  </si>
  <si>
    <t>SINAPI 88648</t>
  </si>
  <si>
    <t>Execução de rodapé de granito (esp. 2 cm)</t>
  </si>
  <si>
    <t>SINAPI 98686</t>
  </si>
  <si>
    <t>SINAPI 96120</t>
  </si>
  <si>
    <t>SINAPI 40905</t>
  </si>
  <si>
    <t>SINAPI 88489</t>
  </si>
  <si>
    <t>SINAPI 88487</t>
  </si>
  <si>
    <t>SINAPI 91924</t>
  </si>
  <si>
    <t>SINAPI 91926</t>
  </si>
  <si>
    <t>SINAPI 91930</t>
  </si>
  <si>
    <t>SINAPI 91935</t>
  </si>
  <si>
    <t>Cabo de cobre de 1,5 mm2 – isolação PVC - 450/750 V</t>
  </si>
  <si>
    <t>Cabo de cobre de 2,5 mm2 – isolação PVC - 450/750 V</t>
  </si>
  <si>
    <t>SINAPI 93656</t>
  </si>
  <si>
    <t>SINAPI 93661</t>
  </si>
  <si>
    <t>SINAPI 93665</t>
  </si>
  <si>
    <t>SINAPI 93666</t>
  </si>
  <si>
    <t>SINAPI 74131</t>
  </si>
  <si>
    <t>9.13</t>
  </si>
  <si>
    <t>SINAPI 86902</t>
  </si>
  <si>
    <t>Cotação Comercial</t>
  </si>
  <si>
    <t>Limpeza de piso cerâmico com pano úmido</t>
  </si>
  <si>
    <t>SINAPI 99803</t>
  </si>
  <si>
    <t>SINAPI 00039446</t>
  </si>
  <si>
    <t>SINAPI 00039445</t>
  </si>
  <si>
    <t>SINAPI 97629</t>
  </si>
  <si>
    <t>SINAPI 100701</t>
  </si>
  <si>
    <t>Fornecimento e assentamento de folha de porta de madeira lisa (0,70m x 2,10m)</t>
  </si>
  <si>
    <t>SINAPI 90821</t>
  </si>
  <si>
    <t>Carga manual de entulhos em caminhão basculante</t>
  </si>
  <si>
    <t>SINAPI 93588</t>
  </si>
  <si>
    <t>SINAPI 72897</t>
  </si>
  <si>
    <t>Transporte de caminhão basculante de 10 m3 até 5 Km</t>
  </si>
  <si>
    <t>m3xkm</t>
  </si>
  <si>
    <t>Kit motor eletrônico deslizante de 3/4 HP p/ portão de correr inclusive instalação</t>
  </si>
  <si>
    <t>9.6</t>
  </si>
  <si>
    <t>Birigui, 18 de Agosto de 2.020.</t>
  </si>
  <si>
    <t xml:space="preserve">                       Eng.º  MAURICIO  PEREIRA                                                                                                           Eng.º ALEXANDRE J. S. LASILA</t>
  </si>
  <si>
    <t xml:space="preserve">                                    Engº SAULO GIAMPIETRO</t>
  </si>
  <si>
    <t xml:space="preserve">                       Diretor do  Depto. de Obras                                                                                                                  Secretário Adjunto de Obras</t>
  </si>
  <si>
    <t xml:space="preserve">                                               ________________________________________</t>
  </si>
  <si>
    <t>5.8</t>
  </si>
  <si>
    <t>(Trinta e Um Mil Trezentos e Cinquenta Reais e Dezesseis Centavos)</t>
  </si>
  <si>
    <t>SINAPI 98671</t>
  </si>
  <si>
    <t>Piso em granito (esp. 2 cm)</t>
  </si>
  <si>
    <t>Fontes: SINAPI (Junho/2020), Revista Pini (Abril/2020) e Cotação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</si>
</sst>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_-* #,##0.00_-;\-* #,##0.00_-;_-* \-??_-;_-@_-"/>
  </numFmts>
  <fonts count="22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b/>
      <i/>
      <sz val="14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Arial1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Arial"/>
      <family val="2"/>
      <charset val="1"/>
    </font>
    <font>
      <b/>
      <sz val="9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b/>
      <sz val="8"/>
      <color theme="1"/>
      <name val="Arial"/>
      <family val="2"/>
      <charset val="1"/>
    </font>
    <font>
      <sz val="9"/>
      <color theme="1"/>
      <name val="Arial"/>
      <family val="2"/>
      <charset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theme="0" tint="-0.14999847407452621"/>
        <bgColor rgb="FFFFFFCC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5">
    <xf numFmtId="0" fontId="0" fillId="0" borderId="0"/>
    <xf numFmtId="164" fontId="5" fillId="0" borderId="0"/>
    <xf numFmtId="165" fontId="15" fillId="0" borderId="0" applyBorder="0" applyProtection="0"/>
    <xf numFmtId="9" fontId="5" fillId="0" borderId="0"/>
    <xf numFmtId="0" fontId="5" fillId="0" borderId="0"/>
  </cellStyleXfs>
  <cellXfs count="14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3" borderId="10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wrapText="1"/>
    </xf>
    <xf numFmtId="164" fontId="4" fillId="3" borderId="11" xfId="1" applyFont="1" applyFill="1" applyBorder="1" applyAlignment="1">
      <alignment horizontal="center" vertical="center"/>
    </xf>
    <xf numFmtId="165" fontId="6" fillId="3" borderId="11" xfId="2" applyFont="1" applyFill="1" applyBorder="1" applyAlignment="1" applyProtection="1">
      <alignment horizontal="center" vertical="center"/>
    </xf>
    <xf numFmtId="0" fontId="4" fillId="3" borderId="12" xfId="4" applyFont="1" applyFill="1" applyBorder="1" applyAlignment="1" applyProtection="1">
      <alignment horizontal="center" vertical="center"/>
    </xf>
    <xf numFmtId="0" fontId="4" fillId="0" borderId="10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left" wrapText="1"/>
    </xf>
    <xf numFmtId="0" fontId="7" fillId="0" borderId="11" xfId="4" applyFont="1" applyBorder="1" applyAlignment="1" applyProtection="1">
      <alignment horizontal="center" vertical="center"/>
    </xf>
    <xf numFmtId="164" fontId="7" fillId="0" borderId="11" xfId="1" applyFont="1" applyBorder="1" applyAlignment="1">
      <alignment horizontal="center" vertical="center"/>
    </xf>
    <xf numFmtId="165" fontId="7" fillId="0" borderId="11" xfId="2" applyFont="1" applyBorder="1" applyAlignment="1" applyProtection="1">
      <alignment horizontal="center" vertical="center"/>
    </xf>
    <xf numFmtId="0" fontId="7" fillId="0" borderId="12" xfId="4" applyFont="1" applyBorder="1" applyAlignment="1" applyProtection="1">
      <alignment horizontal="center" vertical="center"/>
    </xf>
    <xf numFmtId="0" fontId="8" fillId="0" borderId="10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wrapText="1"/>
    </xf>
    <xf numFmtId="165" fontId="7" fillId="0" borderId="12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horizontal="center"/>
    </xf>
    <xf numFmtId="165" fontId="4" fillId="0" borderId="10" xfId="2" applyFont="1" applyBorder="1" applyAlignment="1" applyProtection="1">
      <alignment horizontal="right" vertical="center"/>
    </xf>
    <xf numFmtId="165" fontId="4" fillId="0" borderId="12" xfId="2" applyFont="1" applyBorder="1" applyAlignment="1" applyProtection="1">
      <alignment horizontal="center" vertical="center"/>
    </xf>
    <xf numFmtId="166" fontId="0" fillId="0" borderId="0" xfId="0" applyNumberFormat="1"/>
    <xf numFmtId="0" fontId="4" fillId="0" borderId="11" xfId="4" applyFont="1" applyBorder="1" applyAlignment="1" applyProtection="1">
      <alignment wrapText="1"/>
    </xf>
    <xf numFmtId="0" fontId="7" fillId="0" borderId="11" xfId="4" applyFont="1" applyBorder="1" applyAlignment="1" applyProtection="1">
      <alignment vertical="center" wrapText="1"/>
    </xf>
    <xf numFmtId="165" fontId="7" fillId="0" borderId="11" xfId="2" applyFont="1" applyBorder="1" applyAlignment="1" applyProtection="1">
      <alignment horizontal="right" vertical="center"/>
    </xf>
    <xf numFmtId="0" fontId="0" fillId="0" borderId="10" xfId="0" applyFont="1" applyBorder="1"/>
    <xf numFmtId="165" fontId="4" fillId="0" borderId="11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wrapText="1"/>
    </xf>
    <xf numFmtId="49" fontId="7" fillId="0" borderId="11" xfId="0" applyNumberFormat="1" applyFont="1" applyBorder="1" applyAlignment="1">
      <alignment vertical="center" wrapText="1"/>
    </xf>
    <xf numFmtId="165" fontId="4" fillId="0" borderId="11" xfId="2" applyFont="1" applyBorder="1" applyAlignment="1" applyProtection="1">
      <alignment horizontal="right" vertical="center"/>
    </xf>
    <xf numFmtId="0" fontId="7" fillId="0" borderId="10" xfId="4" applyFont="1" applyBorder="1" applyAlignment="1" applyProtection="1">
      <alignment horizontal="center" vertical="center"/>
    </xf>
    <xf numFmtId="165" fontId="4" fillId="0" borderId="13" xfId="2" applyFont="1" applyBorder="1" applyAlignment="1" applyProtection="1">
      <alignment horizontal="right" vertical="center"/>
    </xf>
    <xf numFmtId="165" fontId="4" fillId="0" borderId="14" xfId="2" applyFont="1" applyBorder="1" applyAlignment="1" applyProtection="1">
      <alignment horizontal="right" vertical="center"/>
    </xf>
    <xf numFmtId="165" fontId="4" fillId="0" borderId="15" xfId="2" applyFont="1" applyBorder="1" applyAlignment="1" applyProtection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2" borderId="10" xfId="4" applyFont="1" applyFill="1" applyBorder="1" applyAlignment="1" applyProtection="1">
      <alignment horizontal="center" vertical="center"/>
    </xf>
    <xf numFmtId="0" fontId="7" fillId="2" borderId="11" xfId="4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wrapText="1"/>
    </xf>
    <xf numFmtId="164" fontId="7" fillId="2" borderId="11" xfId="1" applyFont="1" applyFill="1" applyBorder="1" applyAlignment="1">
      <alignment horizontal="center" vertical="center"/>
    </xf>
    <xf numFmtId="165" fontId="4" fillId="2" borderId="11" xfId="2" applyFont="1" applyFill="1" applyBorder="1" applyAlignment="1" applyProtection="1">
      <alignment horizontal="center" vertical="center"/>
    </xf>
    <xf numFmtId="165" fontId="4" fillId="2" borderId="12" xfId="2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horizontal="center" vertical="center"/>
    </xf>
    <xf numFmtId="10" fontId="4" fillId="2" borderId="11" xfId="3" applyNumberFormat="1" applyFont="1" applyFill="1" applyBorder="1" applyAlignment="1">
      <alignment horizontal="center" vertical="center"/>
    </xf>
    <xf numFmtId="165" fontId="6" fillId="2" borderId="11" xfId="2" applyFont="1" applyFill="1" applyBorder="1" applyAlignment="1" applyProtection="1">
      <alignment horizontal="center" vertical="center"/>
    </xf>
    <xf numFmtId="0" fontId="0" fillId="0" borderId="11" xfId="0" applyFont="1" applyBorder="1"/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9" fillId="0" borderId="17" xfId="0" applyFont="1" applyBorder="1" applyAlignment="1">
      <alignment horizontal="right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 vertical="center"/>
    </xf>
    <xf numFmtId="0" fontId="9" fillId="0" borderId="4" xfId="0" applyFont="1" applyBorder="1"/>
    <xf numFmtId="0" fontId="0" fillId="0" borderId="4" xfId="0" applyFont="1" applyBorder="1"/>
    <xf numFmtId="0" fontId="0" fillId="0" borderId="0" xfId="0" applyFont="1" applyBorder="1"/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11" fillId="2" borderId="11" xfId="4" applyFont="1" applyFill="1" applyBorder="1" applyAlignment="1" applyProtection="1">
      <alignment horizontal="center" vertical="center"/>
    </xf>
    <xf numFmtId="165" fontId="13" fillId="2" borderId="11" xfId="2" applyFont="1" applyFill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horizontal="center" vertical="center"/>
    </xf>
    <xf numFmtId="164" fontId="14" fillId="0" borderId="11" xfId="1" applyFont="1" applyBorder="1" applyAlignment="1">
      <alignment horizontal="center" vertical="center"/>
    </xf>
    <xf numFmtId="165" fontId="14" fillId="0" borderId="11" xfId="2" applyFont="1" applyBorder="1" applyAlignment="1" applyProtection="1">
      <alignment horizontal="center" vertical="center"/>
    </xf>
    <xf numFmtId="0" fontId="14" fillId="0" borderId="11" xfId="0" applyFont="1" applyBorder="1" applyAlignment="1">
      <alignment horizontal="center" vertical="center"/>
    </xf>
    <xf numFmtId="165" fontId="11" fillId="0" borderId="11" xfId="2" applyFont="1" applyBorder="1" applyAlignment="1" applyProtection="1">
      <alignment horizontal="right" vertical="center"/>
    </xf>
    <xf numFmtId="165" fontId="12" fillId="0" borderId="11" xfId="2" applyFont="1" applyBorder="1" applyAlignment="1" applyProtection="1">
      <alignment horizontal="right" vertical="center"/>
    </xf>
    <xf numFmtId="165" fontId="11" fillId="0" borderId="11" xfId="2" applyFont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vertical="center" wrapText="1"/>
    </xf>
    <xf numFmtId="0" fontId="14" fillId="2" borderId="11" xfId="4" applyFont="1" applyFill="1" applyBorder="1" applyAlignment="1" applyProtection="1">
      <alignment horizontal="center" vertical="center"/>
    </xf>
    <xf numFmtId="0" fontId="11" fillId="2" borderId="11" xfId="4" applyFont="1" applyFill="1" applyBorder="1" applyAlignment="1" applyProtection="1">
      <alignment wrapText="1"/>
    </xf>
    <xf numFmtId="164" fontId="14" fillId="2" borderId="11" xfId="1" applyFont="1" applyFill="1" applyBorder="1" applyAlignment="1">
      <alignment horizontal="center" vertical="center"/>
    </xf>
    <xf numFmtId="165" fontId="11" fillId="2" borderId="11" xfId="2" applyFont="1" applyFill="1" applyBorder="1" applyAlignment="1" applyProtection="1">
      <alignment horizontal="center" vertical="center"/>
    </xf>
    <xf numFmtId="10" fontId="11" fillId="2" borderId="11" xfId="3" applyNumberFormat="1" applyFont="1" applyFill="1" applyBorder="1" applyAlignment="1">
      <alignment horizontal="center" vertical="center"/>
    </xf>
    <xf numFmtId="0" fontId="10" fillId="0" borderId="17" xfId="0" applyFont="1" applyBorder="1"/>
    <xf numFmtId="0" fontId="12" fillId="0" borderId="17" xfId="0" applyFont="1" applyBorder="1" applyAlignment="1">
      <alignment horizontal="left"/>
    </xf>
    <xf numFmtId="0" fontId="10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6" fillId="0" borderId="0" xfId="0" applyFont="1"/>
    <xf numFmtId="0" fontId="17" fillId="2" borderId="11" xfId="4" applyFont="1" applyFill="1" applyBorder="1" applyAlignment="1" applyProtection="1">
      <alignment horizontal="center" vertical="center"/>
    </xf>
    <xf numFmtId="0" fontId="18" fillId="2" borderId="11" xfId="4" applyFont="1" applyFill="1" applyBorder="1" applyAlignment="1" applyProtection="1">
      <alignment horizontal="left" wrapText="1"/>
    </xf>
    <xf numFmtId="164" fontId="17" fillId="2" borderId="11" xfId="1" applyFont="1" applyFill="1" applyBorder="1" applyAlignment="1">
      <alignment horizontal="center" vertical="center"/>
    </xf>
    <xf numFmtId="165" fontId="19" fillId="2" borderId="11" xfId="2" applyFont="1" applyFill="1" applyBorder="1" applyAlignment="1" applyProtection="1">
      <alignment horizontal="center" vertical="center"/>
    </xf>
    <xf numFmtId="0" fontId="17" fillId="3" borderId="11" xfId="4" applyFont="1" applyFill="1" applyBorder="1" applyAlignment="1" applyProtection="1">
      <alignment horizontal="center" vertical="center"/>
    </xf>
    <xf numFmtId="0" fontId="17" fillId="3" borderId="11" xfId="4" applyFont="1" applyFill="1" applyBorder="1" applyAlignment="1" applyProtection="1">
      <alignment horizontal="center" wrapText="1"/>
    </xf>
    <xf numFmtId="164" fontId="17" fillId="3" borderId="11" xfId="1" applyFont="1" applyFill="1" applyBorder="1" applyAlignment="1">
      <alignment horizontal="center" vertical="center"/>
    </xf>
    <xf numFmtId="165" fontId="19" fillId="3" borderId="11" xfId="2" applyFont="1" applyFill="1" applyBorder="1" applyAlignment="1" applyProtection="1">
      <alignment horizontal="center" vertical="center"/>
    </xf>
    <xf numFmtId="165" fontId="19" fillId="4" borderId="11" xfId="2" applyFont="1" applyFill="1" applyBorder="1" applyAlignment="1" applyProtection="1">
      <alignment horizontal="center" vertical="center"/>
    </xf>
    <xf numFmtId="0" fontId="17" fillId="0" borderId="11" xfId="4" applyFont="1" applyBorder="1" applyAlignment="1" applyProtection="1">
      <alignment horizontal="center" vertical="center"/>
    </xf>
    <xf numFmtId="0" fontId="17" fillId="0" borderId="11" xfId="4" applyFont="1" applyBorder="1" applyAlignment="1" applyProtection="1">
      <alignment horizontal="left" wrapText="1"/>
    </xf>
    <xf numFmtId="0" fontId="20" fillId="0" borderId="11" xfId="4" applyFont="1" applyBorder="1" applyAlignment="1" applyProtection="1">
      <alignment horizontal="center" vertical="center"/>
    </xf>
    <xf numFmtId="164" fontId="20" fillId="0" borderId="11" xfId="1" applyFont="1" applyBorder="1" applyAlignment="1">
      <alignment horizontal="center" vertical="center"/>
    </xf>
    <xf numFmtId="165" fontId="20" fillId="0" borderId="11" xfId="2" applyFont="1" applyBorder="1" applyAlignment="1" applyProtection="1">
      <alignment horizontal="center" vertical="center"/>
    </xf>
    <xf numFmtId="0" fontId="20" fillId="0" borderId="11" xfId="4" applyFont="1" applyBorder="1" applyAlignment="1" applyProtection="1">
      <alignment wrapText="1"/>
    </xf>
    <xf numFmtId="0" fontId="20" fillId="0" borderId="11" xfId="4" quotePrefix="1" applyFont="1" applyBorder="1" applyAlignment="1" applyProtection="1">
      <alignment wrapText="1"/>
    </xf>
    <xf numFmtId="0" fontId="20" fillId="0" borderId="11" xfId="0" applyFont="1" applyBorder="1" applyAlignment="1">
      <alignment horizontal="center" vertical="center"/>
    </xf>
    <xf numFmtId="4" fontId="20" fillId="0" borderId="11" xfId="0" applyNumberFormat="1" applyFont="1" applyBorder="1" applyAlignment="1">
      <alignment horizontal="center"/>
    </xf>
    <xf numFmtId="165" fontId="17" fillId="0" borderId="11" xfId="2" applyFont="1" applyBorder="1" applyAlignment="1" applyProtection="1">
      <alignment horizontal="right" vertical="center"/>
    </xf>
    <xf numFmtId="165" fontId="18" fillId="0" borderId="11" xfId="2" applyFont="1" applyBorder="1" applyAlignment="1" applyProtection="1">
      <alignment horizontal="right" vertical="center"/>
    </xf>
    <xf numFmtId="165" fontId="17" fillId="0" borderId="11" xfId="2" applyFont="1" applyBorder="1" applyAlignment="1" applyProtection="1">
      <alignment horizontal="center" vertical="center"/>
    </xf>
    <xf numFmtId="0" fontId="17" fillId="0" borderId="11" xfId="4" applyFont="1" applyBorder="1" applyAlignment="1" applyProtection="1">
      <alignment wrapText="1"/>
    </xf>
    <xf numFmtId="0" fontId="20" fillId="0" borderId="11" xfId="4" applyFont="1" applyBorder="1" applyAlignment="1" applyProtection="1">
      <alignment vertical="center" wrapText="1"/>
    </xf>
    <xf numFmtId="165" fontId="20" fillId="0" borderId="11" xfId="2" applyFont="1" applyBorder="1" applyAlignment="1" applyProtection="1">
      <alignment horizontal="right" vertical="center"/>
    </xf>
    <xf numFmtId="165" fontId="17" fillId="0" borderId="12" xfId="2" applyFont="1" applyBorder="1" applyAlignment="1" applyProtection="1">
      <alignment horizontal="center" vertical="center"/>
    </xf>
    <xf numFmtId="0" fontId="20" fillId="0" borderId="11" xfId="0" applyFont="1" applyBorder="1" applyAlignment="1">
      <alignment wrapText="1"/>
    </xf>
    <xf numFmtId="49" fontId="20" fillId="0" borderId="11" xfId="0" applyNumberFormat="1" applyFont="1" applyBorder="1" applyAlignment="1">
      <alignment vertical="center" wrapText="1"/>
    </xf>
    <xf numFmtId="165" fontId="20" fillId="0" borderId="11" xfId="2" applyFont="1" applyBorder="1" applyAlignment="1" applyProtection="1">
      <alignment horizontal="left" vertical="center"/>
    </xf>
    <xf numFmtId="4" fontId="20" fillId="0" borderId="11" xfId="2" applyNumberFormat="1" applyFont="1" applyBorder="1" applyAlignment="1" applyProtection="1">
      <alignment horizontal="center" vertical="center"/>
    </xf>
    <xf numFmtId="49" fontId="20" fillId="0" borderId="11" xfId="0" applyNumberFormat="1" applyFont="1" applyBorder="1" applyAlignment="1">
      <alignment vertical="center"/>
    </xf>
    <xf numFmtId="4" fontId="20" fillId="0" borderId="11" xfId="0" applyNumberFormat="1" applyFont="1" applyBorder="1" applyAlignment="1">
      <alignment horizontal="center" vertical="center"/>
    </xf>
    <xf numFmtId="165" fontId="12" fillId="5" borderId="11" xfId="2" applyFont="1" applyFill="1" applyBorder="1" applyAlignment="1" applyProtection="1">
      <alignment horizontal="center" vertical="center"/>
    </xf>
    <xf numFmtId="165" fontId="21" fillId="0" borderId="11" xfId="2" applyFont="1" applyBorder="1" applyAlignment="1" applyProtection="1">
      <alignment horizontal="center" vertical="center"/>
    </xf>
    <xf numFmtId="0" fontId="3" fillId="0" borderId="9" xfId="0" applyFont="1" applyBorder="1" applyAlignment="1">
      <alignment horizontal="left"/>
    </xf>
    <xf numFmtId="165" fontId="4" fillId="0" borderId="10" xfId="2" applyFont="1" applyBorder="1" applyAlignment="1" applyProtection="1">
      <alignment horizontal="right" vertical="center"/>
    </xf>
    <xf numFmtId="0" fontId="2" fillId="0" borderId="9" xfId="0" applyFont="1" applyBorder="1" applyAlignment="1">
      <alignment horizontal="center"/>
    </xf>
  </cellXfs>
  <cellStyles count="5">
    <cellStyle name="Excel Built-in Explanatory Text" xfId="4" xr:uid="{00000000-0005-0000-0000-000006000000}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720360</xdr:colOff>
      <xdr:row>0</xdr:row>
      <xdr:rowOff>2160</xdr:rowOff>
    </xdr:from>
    <xdr:to>
      <xdr:col>7</xdr:col>
      <xdr:colOff>359640</xdr:colOff>
      <xdr:row>2</xdr:row>
      <xdr:rowOff>111600</xdr:rowOff>
    </xdr:to>
    <xdr:pic>
      <xdr:nvPicPr>
        <xdr:cNvPr id="2" name="Imagem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20360" y="2160"/>
          <a:ext cx="9176040" cy="680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748440</xdr:colOff>
      <xdr:row>39</xdr:row>
      <xdr:rowOff>239760</xdr:rowOff>
    </xdr:from>
    <xdr:to>
      <xdr:col>7</xdr:col>
      <xdr:colOff>368640</xdr:colOff>
      <xdr:row>41</xdr:row>
      <xdr:rowOff>177840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8440" y="7659720"/>
          <a:ext cx="9156960" cy="680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view="pageBreakPreview" zoomScale="140" zoomScaleNormal="100" zoomScalePageLayoutView="140" workbookViewId="0">
      <selection activeCell="F53" sqref="F53"/>
    </sheetView>
  </sheetViews>
  <sheetFormatPr defaultRowHeight="12.75"/>
  <cols>
    <col min="1" max="1" width="15.5703125" customWidth="1"/>
    <col min="2" max="2" width="8.7109375" customWidth="1"/>
    <col min="3" max="3" width="74" customWidth="1"/>
    <col min="4" max="4" width="6.140625" customWidth="1"/>
    <col min="5" max="5" width="11.28515625" customWidth="1"/>
    <col min="6" max="6" width="9.85546875" customWidth="1"/>
    <col min="7" max="7" width="9.7109375" customWidth="1"/>
    <col min="8" max="8" width="8.42578125" customWidth="1"/>
    <col min="9" max="996" width="8.28515625" customWidth="1"/>
    <col min="997" max="1025" width="8.5703125" customWidth="1"/>
  </cols>
  <sheetData>
    <row r="1" spans="1:8" ht="30" customHeight="1">
      <c r="A1" s="1"/>
      <c r="B1" s="2"/>
      <c r="C1" s="2"/>
      <c r="D1" s="2"/>
      <c r="E1" s="2"/>
      <c r="F1" s="2"/>
      <c r="G1" s="3"/>
    </row>
    <row r="2" spans="1:8" ht="15">
      <c r="A2" s="4"/>
      <c r="B2" s="5"/>
      <c r="C2" s="5"/>
      <c r="D2" s="5"/>
      <c r="E2" s="5"/>
      <c r="F2" s="5"/>
      <c r="G2" s="6"/>
    </row>
    <row r="3" spans="1:8" ht="15">
      <c r="A3" s="7"/>
      <c r="B3" s="8"/>
      <c r="C3" s="8"/>
      <c r="D3" s="8"/>
      <c r="E3" s="8"/>
      <c r="F3" s="8"/>
      <c r="G3" s="9"/>
    </row>
    <row r="4" spans="1:8" ht="20.25">
      <c r="A4" s="141" t="s">
        <v>0</v>
      </c>
      <c r="B4" s="141"/>
      <c r="C4" s="141"/>
      <c r="D4" s="141"/>
      <c r="E4" s="141"/>
      <c r="F4" s="141"/>
      <c r="G4" s="141"/>
    </row>
    <row r="5" spans="1:8" ht="18.75">
      <c r="A5" s="139" t="s">
        <v>1</v>
      </c>
      <c r="B5" s="139"/>
      <c r="C5" s="139"/>
      <c r="D5" s="139"/>
      <c r="E5" s="139"/>
      <c r="F5" s="139"/>
      <c r="G5" s="139"/>
    </row>
    <row r="6" spans="1:8" ht="18.75">
      <c r="A6" s="139" t="s">
        <v>2</v>
      </c>
      <c r="B6" s="139"/>
      <c r="C6" s="139"/>
      <c r="D6" s="139"/>
      <c r="E6" s="139"/>
      <c r="F6" s="139"/>
      <c r="G6" s="139"/>
    </row>
    <row r="7" spans="1:8" ht="18.75">
      <c r="A7" s="139" t="s">
        <v>3</v>
      </c>
      <c r="B7" s="139"/>
      <c r="C7" s="139"/>
      <c r="D7" s="139"/>
      <c r="E7" s="139"/>
      <c r="F7" s="139"/>
      <c r="G7" s="139"/>
    </row>
    <row r="8" spans="1:8" ht="18.75">
      <c r="A8" s="139" t="s">
        <v>4</v>
      </c>
      <c r="B8" s="139"/>
      <c r="C8" s="139"/>
      <c r="D8" s="139"/>
      <c r="E8" s="139"/>
      <c r="F8" s="139"/>
      <c r="G8" s="139"/>
    </row>
    <row r="9" spans="1:8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8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8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7.6</v>
      </c>
      <c r="G11" s="25">
        <f>ROUND(E11*F11,2)</f>
        <v>503.35</v>
      </c>
    </row>
    <row r="12" spans="1:8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1.91</v>
      </c>
      <c r="G12" s="25">
        <f>ROUND(E12*F12,2)</f>
        <v>104.95</v>
      </c>
    </row>
    <row r="13" spans="1:8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139.47999999999999</v>
      </c>
      <c r="G13" s="25">
        <f>ROUND(E13*F13,2)</f>
        <v>461.68</v>
      </c>
    </row>
    <row r="14" spans="1:8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139.47999999999999</v>
      </c>
      <c r="G14" s="25">
        <f>ROUND(E14*F14,2)</f>
        <v>107.4</v>
      </c>
    </row>
    <row r="15" spans="1:8" ht="15" customHeight="1">
      <c r="A15" s="140" t="s">
        <v>27</v>
      </c>
      <c r="B15" s="140"/>
      <c r="C15" s="140"/>
      <c r="D15" s="140"/>
      <c r="E15" s="140"/>
      <c r="F15" s="140"/>
      <c r="G15" s="30">
        <f>ROUND(SUM(G11:G14),2)</f>
        <v>1177.3800000000001</v>
      </c>
      <c r="H15" s="31"/>
    </row>
    <row r="16" spans="1:8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8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715</v>
      </c>
      <c r="G17" s="25">
        <f>ROUND(F17*E17,2)</f>
        <v>5005</v>
      </c>
    </row>
    <row r="18" spans="1:8">
      <c r="A18" s="140" t="s">
        <v>27</v>
      </c>
      <c r="B18" s="140"/>
      <c r="C18" s="140"/>
      <c r="D18" s="140"/>
      <c r="E18" s="140"/>
      <c r="F18" s="140"/>
      <c r="G18" s="30">
        <f>ROUND(SUM(G17:G17),2)</f>
        <v>5005</v>
      </c>
      <c r="H18" s="31"/>
    </row>
    <row r="19" spans="1:8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8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28.95</v>
      </c>
      <c r="G20" s="25">
        <f>ROUND(E20*F20,2)</f>
        <v>318.45</v>
      </c>
    </row>
    <row r="21" spans="1:8">
      <c r="A21" s="140" t="s">
        <v>27</v>
      </c>
      <c r="B21" s="140"/>
      <c r="C21" s="140"/>
      <c r="D21" s="140"/>
      <c r="E21" s="140"/>
      <c r="F21" s="140"/>
      <c r="G21" s="30">
        <f>ROUND(SUM(G20:G20),2)</f>
        <v>318.45</v>
      </c>
      <c r="H21" s="31"/>
    </row>
    <row r="22" spans="1:8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8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3.29</v>
      </c>
      <c r="G23" s="25">
        <f>ROUND(E23*F23,2)</f>
        <v>3.62</v>
      </c>
    </row>
    <row r="24" spans="1:8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16.13</v>
      </c>
      <c r="G24" s="25">
        <f>ROUND(E24*F24,2)</f>
        <v>17.739999999999998</v>
      </c>
    </row>
    <row r="25" spans="1:8">
      <c r="A25" s="140" t="s">
        <v>27</v>
      </c>
      <c r="B25" s="140"/>
      <c r="C25" s="140"/>
      <c r="D25" s="140"/>
      <c r="E25" s="140"/>
      <c r="F25" s="140"/>
      <c r="G25" s="30">
        <f>ROUND(SUM(G23:G24),2)</f>
        <v>21.36</v>
      </c>
      <c r="H25" s="31"/>
    </row>
    <row r="26" spans="1:8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8" ht="24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19.66</v>
      </c>
      <c r="G27" s="25">
        <f>ROUND(E27*F27,2)</f>
        <v>65.069999999999993</v>
      </c>
    </row>
    <row r="28" spans="1:8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450.21</v>
      </c>
      <c r="G28" s="25">
        <f>ROUND(E28*F28,2)</f>
        <v>598.78</v>
      </c>
    </row>
    <row r="29" spans="1:8" ht="36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35.17</v>
      </c>
      <c r="G29" s="25">
        <f>ROUND(E29*F29,2)</f>
        <v>2329.31</v>
      </c>
    </row>
    <row r="30" spans="1:8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11.1</v>
      </c>
      <c r="G30" s="25">
        <f>ROUND(E30*F30,2)</f>
        <v>609.95000000000005</v>
      </c>
    </row>
    <row r="31" spans="1:8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50.13</v>
      </c>
      <c r="G31" s="25">
        <f>ROUND(E31*F31,2)</f>
        <v>38.6</v>
      </c>
    </row>
    <row r="32" spans="1:8">
      <c r="A32" s="140" t="s">
        <v>27</v>
      </c>
      <c r="B32" s="140"/>
      <c r="C32" s="140"/>
      <c r="D32" s="140"/>
      <c r="E32" s="140"/>
      <c r="F32" s="140"/>
      <c r="G32" s="30">
        <f>ROUND(SUM(G27:G31),2)</f>
        <v>3641.71</v>
      </c>
      <c r="H32" s="31"/>
    </row>
    <row r="33" spans="1:8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8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19.63</v>
      </c>
      <c r="G34" s="25">
        <f>ROUND(E34*F34,2)</f>
        <v>187.66</v>
      </c>
    </row>
    <row r="35" spans="1:8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52.97</v>
      </c>
      <c r="G35" s="25">
        <f>ROUND(E35*F35,2)</f>
        <v>39.729999999999997</v>
      </c>
    </row>
    <row r="36" spans="1:8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29.02</v>
      </c>
      <c r="G36" s="25">
        <f>ROUND(E36*F36,2)</f>
        <v>29.02</v>
      </c>
    </row>
    <row r="37" spans="1:8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18.88</v>
      </c>
      <c r="G37" s="25">
        <f>ROUND(E37*F37,2)</f>
        <v>18.88</v>
      </c>
    </row>
    <row r="38" spans="1:8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28.04</v>
      </c>
      <c r="G38" s="25">
        <f>ROUND(E38*F38,2)</f>
        <v>268.06</v>
      </c>
    </row>
    <row r="39" spans="1:8">
      <c r="A39" s="140" t="s">
        <v>27</v>
      </c>
      <c r="B39" s="140"/>
      <c r="C39" s="140"/>
      <c r="D39" s="140"/>
      <c r="E39" s="140"/>
      <c r="F39" s="140"/>
      <c r="G39" s="30">
        <f>ROUND(SUM(G34:G38),2)</f>
        <v>543.35</v>
      </c>
      <c r="H39" s="31"/>
    </row>
    <row r="40" spans="1:8" ht="28.5" customHeight="1">
      <c r="A40" s="41"/>
      <c r="B40" s="42"/>
      <c r="C40" s="42"/>
      <c r="D40" s="42"/>
      <c r="E40" s="42"/>
      <c r="F40" s="42"/>
      <c r="G40" s="43"/>
    </row>
    <row r="41" spans="1:8" ht="30" customHeight="1">
      <c r="A41" s="1"/>
      <c r="B41" s="2"/>
      <c r="C41" s="2"/>
      <c r="D41" s="2"/>
      <c r="E41" s="2"/>
      <c r="F41" s="2"/>
      <c r="G41" s="3"/>
    </row>
    <row r="42" spans="1:8" ht="15">
      <c r="A42" s="4"/>
      <c r="B42" s="5"/>
      <c r="C42" s="5"/>
      <c r="D42" s="5"/>
      <c r="E42" s="5"/>
      <c r="F42" s="5"/>
      <c r="G42" s="6"/>
    </row>
    <row r="43" spans="1:8" ht="26.25" customHeight="1">
      <c r="A43" s="7"/>
      <c r="B43" s="8"/>
      <c r="C43" s="8"/>
      <c r="D43" s="8"/>
      <c r="E43" s="8"/>
      <c r="F43" s="8"/>
      <c r="G43" s="9"/>
    </row>
    <row r="44" spans="1:8" ht="20.25">
      <c r="A44" s="141" t="s">
        <v>0</v>
      </c>
      <c r="B44" s="141"/>
      <c r="C44" s="141"/>
      <c r="D44" s="141"/>
      <c r="E44" s="141"/>
      <c r="F44" s="141"/>
      <c r="G44" s="141"/>
    </row>
    <row r="45" spans="1:8" ht="18.75">
      <c r="A45" s="139" t="s">
        <v>1</v>
      </c>
      <c r="B45" s="139"/>
      <c r="C45" s="139"/>
      <c r="D45" s="139"/>
      <c r="E45" s="139"/>
      <c r="F45" s="139"/>
      <c r="G45" s="139"/>
    </row>
    <row r="46" spans="1:8" ht="18.75">
      <c r="A46" s="139" t="s">
        <v>2</v>
      </c>
      <c r="B46" s="139"/>
      <c r="C46" s="139"/>
      <c r="D46" s="139"/>
      <c r="E46" s="139"/>
      <c r="F46" s="139"/>
      <c r="G46" s="139"/>
    </row>
    <row r="47" spans="1:8" ht="18.75">
      <c r="A47" s="139" t="s">
        <v>3</v>
      </c>
      <c r="B47" s="139"/>
      <c r="C47" s="139"/>
      <c r="D47" s="139"/>
      <c r="E47" s="139"/>
      <c r="F47" s="139"/>
      <c r="G47" s="139"/>
    </row>
    <row r="48" spans="1:8" ht="18.75">
      <c r="A48" s="139" t="s">
        <v>4</v>
      </c>
      <c r="B48" s="139"/>
      <c r="C48" s="139"/>
      <c r="D48" s="139"/>
      <c r="E48" s="139"/>
      <c r="F48" s="139"/>
      <c r="G48" s="139"/>
    </row>
    <row r="49" spans="1:8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8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8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8.5299999999999994</v>
      </c>
      <c r="G51" s="25">
        <f>ROUND(E51*F51,2)</f>
        <v>9.3800000000000008</v>
      </c>
    </row>
    <row r="52" spans="1:8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8.99</v>
      </c>
      <c r="G52" s="25">
        <f>ROUND(E52*F52,2)</f>
        <v>1425.9</v>
      </c>
    </row>
    <row r="53" spans="1:8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11.68</v>
      </c>
      <c r="G53" s="25">
        <f>ROUND(E53*F53,2)</f>
        <v>304.85000000000002</v>
      </c>
    </row>
    <row r="54" spans="1:8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24.45</v>
      </c>
      <c r="G54" s="25">
        <f>ROUND(E54*F54,2)</f>
        <v>346.7</v>
      </c>
    </row>
    <row r="55" spans="1:8">
      <c r="A55" s="140" t="s">
        <v>27</v>
      </c>
      <c r="B55" s="140"/>
      <c r="C55" s="140"/>
      <c r="D55" s="140"/>
      <c r="E55" s="140"/>
      <c r="F55" s="140"/>
      <c r="G55" s="30">
        <f>ROUND(SUM(G51:G54),2)</f>
        <v>2086.83</v>
      </c>
      <c r="H55" s="31"/>
    </row>
    <row r="56" spans="1:8">
      <c r="A56" s="23"/>
      <c r="B56" s="26"/>
      <c r="C56" s="33"/>
      <c r="D56" s="19"/>
      <c r="E56" s="20"/>
      <c r="F56" s="21"/>
      <c r="G56" s="25"/>
    </row>
    <row r="57" spans="1:8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8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84.53</v>
      </c>
      <c r="G58" s="25">
        <f>ROUND(E58*F58,2)</f>
        <v>457.31</v>
      </c>
    </row>
    <row r="59" spans="1:8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2.61</v>
      </c>
      <c r="G59" s="25">
        <f>ROUND(E59*F59,2)</f>
        <v>178.63</v>
      </c>
    </row>
    <row r="60" spans="1:8">
      <c r="A60" s="140" t="s">
        <v>27</v>
      </c>
      <c r="B60" s="140"/>
      <c r="C60" s="140"/>
      <c r="D60" s="140"/>
      <c r="E60" s="140"/>
      <c r="F60" s="140"/>
      <c r="G60" s="30">
        <f>ROUND(SUM(G58:G59),2)</f>
        <v>635.94000000000005</v>
      </c>
      <c r="H60" s="31"/>
    </row>
    <row r="61" spans="1:8">
      <c r="A61" s="45"/>
      <c r="B61" s="46"/>
      <c r="C61" s="47"/>
      <c r="D61" s="46"/>
      <c r="E61" s="48"/>
      <c r="F61" s="49" t="s">
        <v>97</v>
      </c>
      <c r="G61" s="50">
        <f>ROUND((SUM(G11:G40,G51:G60)/2),2)</f>
        <v>13430.02</v>
      </c>
    </row>
    <row r="62" spans="1:8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3088.9</v>
      </c>
    </row>
    <row r="63" spans="1:8">
      <c r="A63" s="45"/>
      <c r="B63" s="46"/>
      <c r="C63" s="47"/>
      <c r="D63" s="46"/>
      <c r="E63" s="48"/>
      <c r="F63" s="53" t="s">
        <v>99</v>
      </c>
      <c r="G63" s="30">
        <f>G61+G62</f>
        <v>16518.920000000002</v>
      </c>
    </row>
    <row r="64" spans="1:8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 t="s">
        <v>102</v>
      </c>
      <c r="B67" s="63"/>
      <c r="C67" s="64"/>
      <c r="D67" s="65"/>
      <c r="E67" s="65"/>
      <c r="F67" s="65"/>
      <c r="G67" s="66"/>
    </row>
    <row r="68" spans="1:7">
      <c r="A68" s="68"/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 t="s">
        <v>103</v>
      </c>
      <c r="C71" s="70"/>
      <c r="D71" s="69"/>
      <c r="E71" s="69"/>
      <c r="F71" s="74" t="s">
        <v>104</v>
      </c>
      <c r="G71" s="75"/>
    </row>
    <row r="72" spans="1:7">
      <c r="A72" s="68"/>
      <c r="B72" s="76" t="s">
        <v>105</v>
      </c>
      <c r="C72" s="77"/>
      <c r="D72" s="69"/>
      <c r="E72" s="71"/>
      <c r="F72" s="70" t="s">
        <v>106</v>
      </c>
      <c r="G72" s="72"/>
    </row>
    <row r="73" spans="1:7">
      <c r="A73" s="68"/>
      <c r="B73" s="73" t="s">
        <v>107</v>
      </c>
      <c r="C73" s="69"/>
      <c r="E73" s="69"/>
      <c r="F73" s="74" t="s">
        <v>108</v>
      </c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 t="s">
        <v>109</v>
      </c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110</v>
      </c>
      <c r="D78" s="69"/>
      <c r="E78" s="71"/>
      <c r="F78" s="71"/>
      <c r="G78" s="72"/>
    </row>
    <row r="79" spans="1:7">
      <c r="A79" s="68"/>
      <c r="B79" s="69"/>
      <c r="C79" s="80" t="s">
        <v>111</v>
      </c>
      <c r="D79" s="70"/>
      <c r="E79" s="71"/>
      <c r="F79" s="71"/>
      <c r="G79" s="72"/>
    </row>
    <row r="80" spans="1:7">
      <c r="A80" s="68"/>
      <c r="B80" s="69"/>
      <c r="C80" s="79" t="s">
        <v>112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48:G48"/>
    <mergeCell ref="A55:F55"/>
    <mergeCell ref="A60:F60"/>
    <mergeCell ref="A39:F39"/>
    <mergeCell ref="A44:G44"/>
    <mergeCell ref="A45:G45"/>
    <mergeCell ref="A46:G46"/>
    <mergeCell ref="A47:G47"/>
  </mergeCells>
  <printOptions horizontalCentered="1" verticalCentered="1"/>
  <pageMargins left="0" right="0" top="0" bottom="0" header="0.51180555555555496" footer="0.51180555555555496"/>
  <pageSetup paperSize="9" firstPageNumber="0" orientation="landscape" horizontalDpi="300" verticalDpi="300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view="pageBreakPreview" topLeftCell="A43" zoomScale="140" zoomScaleNormal="100" zoomScalePageLayoutView="140" workbookViewId="0">
      <selection activeCell="G60" sqref="G60"/>
    </sheetView>
  </sheetViews>
  <sheetFormatPr defaultRowHeight="12.75"/>
  <cols>
    <col min="1" max="1" width="10.5703125" customWidth="1"/>
    <col min="2" max="2" width="6.140625" customWidth="1"/>
    <col min="3" max="3" width="41.85546875" customWidth="1"/>
    <col min="4" max="4" width="3.28515625" customWidth="1"/>
    <col min="5" max="5" width="8.42578125" customWidth="1"/>
    <col min="6" max="6" width="8.7109375" customWidth="1"/>
    <col min="7" max="7" width="9.7109375" customWidth="1"/>
    <col min="8" max="1025" width="8.5703125" customWidth="1"/>
  </cols>
  <sheetData>
    <row r="1" spans="1:7" ht="30" customHeight="1">
      <c r="A1" s="1"/>
      <c r="B1" s="2"/>
      <c r="C1" s="2"/>
      <c r="D1" s="2"/>
      <c r="E1" s="2"/>
      <c r="F1" s="2"/>
      <c r="G1" s="3"/>
    </row>
    <row r="2" spans="1:7" ht="15">
      <c r="A2" s="4"/>
      <c r="B2" s="5"/>
      <c r="C2" s="5"/>
      <c r="D2" s="5"/>
      <c r="E2" s="5"/>
      <c r="F2" s="5"/>
      <c r="G2" s="6"/>
    </row>
    <row r="3" spans="1:7" ht="15">
      <c r="A3" s="7"/>
      <c r="B3" s="8"/>
      <c r="C3" s="8"/>
      <c r="D3" s="8"/>
      <c r="E3" s="8"/>
      <c r="F3" s="8"/>
      <c r="G3" s="9"/>
    </row>
    <row r="4" spans="1:7" ht="20.25">
      <c r="A4" s="141" t="s">
        <v>0</v>
      </c>
      <c r="B4" s="141"/>
      <c r="C4" s="141"/>
      <c r="D4" s="141"/>
      <c r="E4" s="141"/>
      <c r="F4" s="141"/>
      <c r="G4" s="141"/>
    </row>
    <row r="5" spans="1:7" ht="18.75">
      <c r="A5" s="139" t="s">
        <v>1</v>
      </c>
      <c r="B5" s="139"/>
      <c r="C5" s="139"/>
      <c r="D5" s="139"/>
      <c r="E5" s="139"/>
      <c r="F5" s="139"/>
      <c r="G5" s="139"/>
    </row>
    <row r="6" spans="1:7" ht="18.75">
      <c r="A6" s="139" t="s">
        <v>2</v>
      </c>
      <c r="B6" s="139"/>
      <c r="C6" s="139"/>
      <c r="D6" s="139"/>
      <c r="E6" s="139"/>
      <c r="F6" s="139"/>
      <c r="G6" s="139"/>
    </row>
    <row r="7" spans="1:7" ht="18.75">
      <c r="A7" s="139" t="s">
        <v>3</v>
      </c>
      <c r="B7" s="139"/>
      <c r="C7" s="139"/>
      <c r="D7" s="139"/>
      <c r="E7" s="139"/>
      <c r="F7" s="139"/>
      <c r="G7" s="139"/>
    </row>
    <row r="8" spans="1:7" ht="18.75">
      <c r="A8" s="139" t="s">
        <v>4</v>
      </c>
      <c r="B8" s="139"/>
      <c r="C8" s="139"/>
      <c r="D8" s="139"/>
      <c r="E8" s="139"/>
      <c r="F8" s="139"/>
      <c r="G8" s="139"/>
    </row>
    <row r="9" spans="1:7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7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7" ht="24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5.9</v>
      </c>
      <c r="G11" s="25">
        <f>ROUND(E11*F11,2)</f>
        <v>390.76</v>
      </c>
    </row>
    <row r="12" spans="1:7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1.1000000000000001</v>
      </c>
      <c r="G12" s="25">
        <f>ROUND(E12*F12,2)</f>
        <v>60.45</v>
      </c>
    </row>
    <row r="13" spans="1:7" ht="24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85</v>
      </c>
      <c r="G13" s="25">
        <f>ROUND(E13*F13,2)</f>
        <v>281.35000000000002</v>
      </c>
    </row>
    <row r="14" spans="1:7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85</v>
      </c>
      <c r="G14" s="25">
        <f>ROUND(E14*F14,2)</f>
        <v>65.45</v>
      </c>
    </row>
    <row r="15" spans="1:7" ht="15" customHeight="1">
      <c r="A15" s="140" t="s">
        <v>27</v>
      </c>
      <c r="B15" s="140"/>
      <c r="C15" s="140"/>
      <c r="D15" s="140"/>
      <c r="E15" s="140"/>
      <c r="F15" s="140"/>
      <c r="G15" s="30">
        <f>ROUND(SUM(G11:G14),2)</f>
        <v>798.01</v>
      </c>
    </row>
    <row r="16" spans="1:7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7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500</v>
      </c>
      <c r="G17" s="25">
        <f>ROUND(F17*E17,2)</f>
        <v>3500</v>
      </c>
    </row>
    <row r="18" spans="1:7">
      <c r="A18" s="140" t="s">
        <v>27</v>
      </c>
      <c r="B18" s="140"/>
      <c r="C18" s="140"/>
      <c r="D18" s="140"/>
      <c r="E18" s="140"/>
      <c r="F18" s="140"/>
      <c r="G18" s="30">
        <f>ROUND(SUM(G17:G17),2)</f>
        <v>3500</v>
      </c>
    </row>
    <row r="19" spans="1:7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7" ht="24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20</v>
      </c>
      <c r="G20" s="25">
        <f>ROUND(E20*F20,2)</f>
        <v>220</v>
      </c>
    </row>
    <row r="21" spans="1:7">
      <c r="A21" s="140" t="s">
        <v>27</v>
      </c>
      <c r="B21" s="140"/>
      <c r="C21" s="140"/>
      <c r="D21" s="140"/>
      <c r="E21" s="140"/>
      <c r="F21" s="140"/>
      <c r="G21" s="30">
        <f>ROUND(SUM(G20:G20),2)</f>
        <v>220</v>
      </c>
    </row>
    <row r="22" spans="1:7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7" ht="24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</v>
      </c>
      <c r="G23" s="25">
        <f>ROUND(E23*F23,2)</f>
        <v>3.3</v>
      </c>
    </row>
    <row r="24" spans="1:7" ht="24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15</v>
      </c>
      <c r="G24" s="25">
        <f>ROUND(E24*F24,2)</f>
        <v>16.5</v>
      </c>
    </row>
    <row r="25" spans="1:7">
      <c r="A25" s="140" t="s">
        <v>27</v>
      </c>
      <c r="B25" s="140"/>
      <c r="C25" s="140"/>
      <c r="D25" s="140"/>
      <c r="E25" s="140"/>
      <c r="F25" s="140"/>
      <c r="G25" s="30">
        <f>ROUND(SUM(G23:G24),2)</f>
        <v>19.8</v>
      </c>
    </row>
    <row r="26" spans="1:7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7" ht="36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18</v>
      </c>
      <c r="G27" s="25">
        <f>ROUND(E27*F27,2)</f>
        <v>59.58</v>
      </c>
    </row>
    <row r="28" spans="1:7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345</v>
      </c>
      <c r="G28" s="25">
        <f>ROUND(E28*F28,2)</f>
        <v>458.85</v>
      </c>
    </row>
    <row r="29" spans="1:7" ht="48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23</v>
      </c>
      <c r="G29" s="25">
        <f>ROUND(E29*F29,2)</f>
        <v>1523.29</v>
      </c>
    </row>
    <row r="30" spans="1:7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7</v>
      </c>
      <c r="G30" s="25">
        <f>ROUND(E30*F30,2)</f>
        <v>384.65</v>
      </c>
    </row>
    <row r="31" spans="1:7" ht="24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43</v>
      </c>
      <c r="G31" s="25">
        <f>ROUND(E31*F31,2)</f>
        <v>33.11</v>
      </c>
    </row>
    <row r="32" spans="1:7">
      <c r="A32" s="140" t="s">
        <v>27</v>
      </c>
      <c r="B32" s="140"/>
      <c r="C32" s="140"/>
      <c r="D32" s="140"/>
      <c r="E32" s="140"/>
      <c r="F32" s="140"/>
      <c r="G32" s="30">
        <f>ROUND(SUM(G27:G31),2)</f>
        <v>2459.48</v>
      </c>
    </row>
    <row r="33" spans="1:7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7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18</v>
      </c>
      <c r="G34" s="25">
        <f>ROUND(E34*F34,2)</f>
        <v>172.08</v>
      </c>
    </row>
    <row r="35" spans="1:7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50</v>
      </c>
      <c r="G35" s="25">
        <f>ROUND(E35*F35,2)</f>
        <v>37.5</v>
      </c>
    </row>
    <row r="36" spans="1:7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23.18</v>
      </c>
      <c r="G36" s="25">
        <f>ROUND(E36*F36,2)</f>
        <v>23.18</v>
      </c>
    </row>
    <row r="37" spans="1:7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14.19</v>
      </c>
      <c r="G37" s="25">
        <f>ROUND(E37*F37,2)</f>
        <v>14.19</v>
      </c>
    </row>
    <row r="38" spans="1:7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27.5</v>
      </c>
      <c r="G38" s="25">
        <f>ROUND(E38*F38,2)</f>
        <v>262.89999999999998</v>
      </c>
    </row>
    <row r="39" spans="1:7">
      <c r="A39" s="140" t="s">
        <v>27</v>
      </c>
      <c r="B39" s="140"/>
      <c r="C39" s="140"/>
      <c r="D39" s="140"/>
      <c r="E39" s="140"/>
      <c r="F39" s="140"/>
      <c r="G39" s="30">
        <f>ROUND(SUM(G34:G38),2)</f>
        <v>509.85</v>
      </c>
    </row>
    <row r="40" spans="1:7" ht="28.5" customHeight="1">
      <c r="A40" s="41"/>
      <c r="B40" s="42"/>
      <c r="C40" s="42"/>
      <c r="D40" s="42"/>
      <c r="E40" s="42"/>
      <c r="F40" s="42"/>
      <c r="G40" s="43"/>
    </row>
    <row r="41" spans="1:7" ht="30" customHeight="1">
      <c r="A41" s="1"/>
      <c r="B41" s="2"/>
      <c r="C41" s="2"/>
      <c r="D41" s="2"/>
      <c r="E41" s="2"/>
      <c r="F41" s="2"/>
      <c r="G41" s="3"/>
    </row>
    <row r="42" spans="1:7" ht="15">
      <c r="A42" s="4"/>
      <c r="B42" s="5"/>
      <c r="C42" s="5"/>
      <c r="D42" s="5"/>
      <c r="E42" s="5"/>
      <c r="F42" s="5"/>
      <c r="G42" s="6"/>
    </row>
    <row r="43" spans="1:7" ht="26.25" customHeight="1">
      <c r="A43" s="7"/>
      <c r="B43" s="8"/>
      <c r="C43" s="8"/>
      <c r="D43" s="8"/>
      <c r="E43" s="8"/>
      <c r="F43" s="8"/>
      <c r="G43" s="9"/>
    </row>
    <row r="44" spans="1:7" ht="20.25">
      <c r="A44" s="141" t="s">
        <v>0</v>
      </c>
      <c r="B44" s="141"/>
      <c r="C44" s="141"/>
      <c r="D44" s="141"/>
      <c r="E44" s="141"/>
      <c r="F44" s="141"/>
      <c r="G44" s="141"/>
    </row>
    <row r="45" spans="1:7" ht="18.75">
      <c r="A45" s="139" t="s">
        <v>1</v>
      </c>
      <c r="B45" s="139"/>
      <c r="C45" s="139"/>
      <c r="D45" s="139"/>
      <c r="E45" s="139"/>
      <c r="F45" s="139"/>
      <c r="G45" s="139"/>
    </row>
    <row r="46" spans="1:7" ht="18.75">
      <c r="A46" s="139" t="s">
        <v>2</v>
      </c>
      <c r="B46" s="139"/>
      <c r="C46" s="139"/>
      <c r="D46" s="139"/>
      <c r="E46" s="139"/>
      <c r="F46" s="139"/>
      <c r="G46" s="139"/>
    </row>
    <row r="47" spans="1:7" ht="18.75">
      <c r="A47" s="139" t="s">
        <v>3</v>
      </c>
      <c r="B47" s="139"/>
      <c r="C47" s="139"/>
      <c r="D47" s="139"/>
      <c r="E47" s="139"/>
      <c r="F47" s="139"/>
      <c r="G47" s="139"/>
    </row>
    <row r="48" spans="1:7" ht="18.75">
      <c r="A48" s="139" t="s">
        <v>4</v>
      </c>
      <c r="B48" s="139"/>
      <c r="C48" s="139"/>
      <c r="D48" s="139"/>
      <c r="E48" s="139"/>
      <c r="F48" s="139"/>
      <c r="G48" s="139"/>
    </row>
    <row r="49" spans="1:7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7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7" ht="24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</v>
      </c>
      <c r="G51" s="25">
        <f>ROUND(E51*F51,2)</f>
        <v>8.8000000000000007</v>
      </c>
    </row>
    <row r="52" spans="1:7" ht="24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7.5</v>
      </c>
      <c r="G52" s="25">
        <f>ROUND(E52*F52,2)</f>
        <v>1189.58</v>
      </c>
    </row>
    <row r="53" spans="1:7" ht="24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7.5</v>
      </c>
      <c r="G53" s="25">
        <f>ROUND(E53*F53,2)</f>
        <v>195.75</v>
      </c>
    </row>
    <row r="54" spans="1:7" ht="24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</v>
      </c>
      <c r="G54" s="25">
        <f>ROUND(E54*F54,2)</f>
        <v>340.32</v>
      </c>
    </row>
    <row r="55" spans="1:7">
      <c r="A55" s="140" t="s">
        <v>27</v>
      </c>
      <c r="B55" s="140"/>
      <c r="C55" s="140"/>
      <c r="D55" s="140"/>
      <c r="E55" s="140"/>
      <c r="F55" s="140"/>
      <c r="G55" s="30">
        <f>ROUND(SUM(G51:G54),2)</f>
        <v>1734.45</v>
      </c>
    </row>
    <row r="56" spans="1:7">
      <c r="A56" s="23"/>
      <c r="B56" s="26"/>
      <c r="C56" s="33"/>
      <c r="D56" s="19"/>
      <c r="E56" s="20"/>
      <c r="F56" s="21"/>
      <c r="G56" s="25"/>
    </row>
    <row r="57" spans="1:7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7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80</v>
      </c>
      <c r="G58" s="25">
        <f>ROUND(E58*F58,2)</f>
        <v>432.8</v>
      </c>
    </row>
    <row r="59" spans="1:7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1.5</v>
      </c>
      <c r="G59" s="25">
        <f>ROUND(E59*F59,2)</f>
        <v>102.66</v>
      </c>
    </row>
    <row r="60" spans="1:7">
      <c r="A60" s="140" t="s">
        <v>27</v>
      </c>
      <c r="B60" s="140"/>
      <c r="C60" s="140"/>
      <c r="D60" s="140"/>
      <c r="E60" s="140"/>
      <c r="F60" s="140"/>
      <c r="G60" s="30">
        <f>ROUND(SUM(G58:G59),2)</f>
        <v>535.46</v>
      </c>
    </row>
    <row r="61" spans="1:7">
      <c r="A61" s="45"/>
      <c r="B61" s="46"/>
      <c r="C61" s="47"/>
      <c r="D61" s="46"/>
      <c r="E61" s="48"/>
      <c r="F61" s="49" t="s">
        <v>97</v>
      </c>
      <c r="G61" s="50">
        <f>ROUND((SUM(G11:G40,G51:G60)/2),2)</f>
        <v>9777.0499999999993</v>
      </c>
    </row>
    <row r="62" spans="1:7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2248.7199999999998</v>
      </c>
    </row>
    <row r="63" spans="1:7">
      <c r="A63" s="45"/>
      <c r="B63" s="46"/>
      <c r="C63" s="47"/>
      <c r="D63" s="46"/>
      <c r="E63" s="48"/>
      <c r="F63" s="53" t="s">
        <v>99</v>
      </c>
      <c r="G63" s="30">
        <f>G61+G62</f>
        <v>12025.769999999999</v>
      </c>
    </row>
    <row r="64" spans="1:7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/>
      <c r="B67" s="63"/>
      <c r="C67" s="64"/>
      <c r="D67" s="65"/>
      <c r="E67" s="65"/>
      <c r="F67" s="65"/>
      <c r="G67" s="66"/>
    </row>
    <row r="68" spans="1:7">
      <c r="A68" s="67" t="s">
        <v>102</v>
      </c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/>
      <c r="C71" s="70"/>
      <c r="D71" s="69"/>
      <c r="E71" s="69"/>
      <c r="F71" s="74"/>
      <c r="G71" s="75"/>
    </row>
    <row r="72" spans="1:7">
      <c r="A72" s="68"/>
      <c r="B72" s="76"/>
      <c r="C72" s="77"/>
      <c r="D72" s="69"/>
      <c r="E72" s="71"/>
      <c r="F72" s="70"/>
      <c r="G72" s="72"/>
    </row>
    <row r="73" spans="1:7">
      <c r="A73" s="68"/>
      <c r="B73" s="73"/>
      <c r="C73" s="69"/>
      <c r="E73" s="69"/>
      <c r="F73" s="74"/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/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113</v>
      </c>
      <c r="D78" s="69"/>
      <c r="E78" s="71"/>
      <c r="F78" s="71"/>
      <c r="G78" s="72"/>
    </row>
    <row r="79" spans="1:7">
      <c r="A79" s="68"/>
      <c r="B79" s="69"/>
      <c r="C79" s="80" t="s">
        <v>114</v>
      </c>
      <c r="D79" s="70"/>
      <c r="E79" s="71"/>
      <c r="F79" s="71"/>
      <c r="G79" s="72"/>
    </row>
    <row r="80" spans="1:7">
      <c r="A80" s="68"/>
      <c r="B80" s="69"/>
      <c r="C80" s="79" t="s">
        <v>115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48:G48"/>
    <mergeCell ref="A55:F55"/>
    <mergeCell ref="A60:F60"/>
    <mergeCell ref="A39:F39"/>
    <mergeCell ref="A44:G44"/>
    <mergeCell ref="A45:G45"/>
    <mergeCell ref="A46:G46"/>
    <mergeCell ref="A47:G47"/>
  </mergeCells>
  <printOptions horizontalCentered="1" verticalCentered="1"/>
  <pageMargins left="0.39374999999999999" right="0.39374999999999999" top="1.96875" bottom="1.1812499999999999" header="0.51180555555555496" footer="0.51180555555555496"/>
  <pageSetup paperSize="9" firstPageNumber="0" orientation="portrait" horizontalDpi="300" verticalDpi="300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5"/>
  <sheetViews>
    <sheetView tabSelected="1" view="pageBreakPreview" zoomScale="140" zoomScaleNormal="100" zoomScalePageLayoutView="140" workbookViewId="0">
      <selection activeCell="D92" sqref="D92"/>
    </sheetView>
  </sheetViews>
  <sheetFormatPr defaultRowHeight="12.75"/>
  <cols>
    <col min="1" max="1" width="16.85546875" customWidth="1"/>
    <col min="2" max="2" width="9.5703125" customWidth="1"/>
    <col min="3" max="3" width="64.5703125" customWidth="1"/>
    <col min="4" max="4" width="8.7109375" customWidth="1"/>
    <col min="5" max="5" width="11" customWidth="1"/>
    <col min="6" max="6" width="13.42578125" customWidth="1"/>
    <col min="7" max="7" width="17.7109375" customWidth="1"/>
    <col min="8" max="1021" width="8.5703125" customWidth="1"/>
  </cols>
  <sheetData>
    <row r="1" spans="1:7">
      <c r="A1" s="105"/>
      <c r="B1" s="105"/>
      <c r="C1" s="105"/>
      <c r="D1" s="105"/>
      <c r="E1" s="105"/>
      <c r="F1" s="105"/>
      <c r="G1" s="105"/>
    </row>
    <row r="2" spans="1:7" ht="15" customHeight="1">
      <c r="A2" s="106"/>
      <c r="B2" s="106"/>
      <c r="C2" s="107" t="s">
        <v>184</v>
      </c>
      <c r="D2" s="106"/>
      <c r="E2" s="108"/>
      <c r="F2" s="109"/>
      <c r="G2" s="109"/>
    </row>
    <row r="3" spans="1:7" ht="15" customHeight="1">
      <c r="A3" s="106"/>
      <c r="B3" s="106"/>
      <c r="C3" s="107" t="s">
        <v>116</v>
      </c>
      <c r="D3" s="106"/>
      <c r="E3" s="108"/>
      <c r="F3" s="109"/>
      <c r="G3" s="109"/>
    </row>
    <row r="4" spans="1:7" ht="14.85" customHeight="1">
      <c r="A4" s="106"/>
      <c r="B4" s="106"/>
      <c r="C4" s="107" t="s">
        <v>117</v>
      </c>
      <c r="D4" s="106"/>
      <c r="E4" s="108"/>
      <c r="F4" s="109"/>
      <c r="G4" s="109"/>
    </row>
    <row r="5" spans="1:7" ht="15" customHeight="1">
      <c r="A5" s="106"/>
      <c r="B5" s="106"/>
      <c r="C5" s="107" t="s">
        <v>118</v>
      </c>
      <c r="D5" s="106"/>
      <c r="E5" s="108"/>
      <c r="F5" s="109"/>
      <c r="G5" s="109"/>
    </row>
    <row r="6" spans="1:7" ht="15" customHeight="1">
      <c r="A6" s="110" t="s">
        <v>5</v>
      </c>
      <c r="B6" s="110" t="s">
        <v>6</v>
      </c>
      <c r="C6" s="111" t="s">
        <v>7</v>
      </c>
      <c r="D6" s="110" t="s">
        <v>8</v>
      </c>
      <c r="E6" s="112" t="s">
        <v>9</v>
      </c>
      <c r="F6" s="113" t="s">
        <v>119</v>
      </c>
      <c r="G6" s="114" t="s">
        <v>11</v>
      </c>
    </row>
    <row r="7" spans="1:7">
      <c r="A7" s="115"/>
      <c r="B7" s="115">
        <v>1</v>
      </c>
      <c r="C7" s="116" t="s">
        <v>12</v>
      </c>
      <c r="D7" s="117"/>
      <c r="E7" s="118"/>
      <c r="F7" s="119"/>
      <c r="G7" s="119"/>
    </row>
    <row r="8" spans="1:7">
      <c r="A8" s="117" t="s">
        <v>182</v>
      </c>
      <c r="B8" s="117" t="s">
        <v>14</v>
      </c>
      <c r="C8" s="120" t="s">
        <v>149</v>
      </c>
      <c r="D8" s="117" t="s">
        <v>120</v>
      </c>
      <c r="E8" s="118">
        <v>77.290000000000006</v>
      </c>
      <c r="F8" s="119">
        <v>10.14</v>
      </c>
      <c r="G8" s="119">
        <f t="shared" ref="G8:G12" si="0">E8*F8</f>
        <v>783.7206000000001</v>
      </c>
    </row>
    <row r="9" spans="1:7">
      <c r="A9" s="117" t="s">
        <v>183</v>
      </c>
      <c r="B9" s="117" t="s">
        <v>18</v>
      </c>
      <c r="C9" s="120" t="s">
        <v>121</v>
      </c>
      <c r="D9" s="117" t="s">
        <v>20</v>
      </c>
      <c r="E9" s="118">
        <v>73.14</v>
      </c>
      <c r="F9" s="119">
        <v>2.11</v>
      </c>
      <c r="G9" s="119">
        <f t="shared" si="0"/>
        <v>154.3254</v>
      </c>
    </row>
    <row r="10" spans="1:7" ht="15.75" customHeight="1">
      <c r="A10" s="117" t="s">
        <v>224</v>
      </c>
      <c r="B10" s="117" t="s">
        <v>22</v>
      </c>
      <c r="C10" s="121" t="s">
        <v>153</v>
      </c>
      <c r="D10" s="117" t="s">
        <v>123</v>
      </c>
      <c r="E10" s="118">
        <v>3.86</v>
      </c>
      <c r="F10" s="119">
        <v>106.83</v>
      </c>
      <c r="G10" s="119">
        <f t="shared" si="0"/>
        <v>412.36379999999997</v>
      </c>
    </row>
    <row r="11" spans="1:7" ht="16.5" customHeight="1">
      <c r="A11" s="117" t="s">
        <v>224</v>
      </c>
      <c r="B11" s="117" t="s">
        <v>25</v>
      </c>
      <c r="C11" s="120" t="s">
        <v>124</v>
      </c>
      <c r="D11" s="117" t="s">
        <v>123</v>
      </c>
      <c r="E11" s="118">
        <v>0.32</v>
      </c>
      <c r="F11" s="119">
        <v>106.83</v>
      </c>
      <c r="G11" s="119">
        <f t="shared" si="0"/>
        <v>34.185600000000001</v>
      </c>
    </row>
    <row r="12" spans="1:7" ht="15.75" customHeight="1">
      <c r="A12" s="117" t="s">
        <v>186</v>
      </c>
      <c r="B12" s="122" t="s">
        <v>122</v>
      </c>
      <c r="C12" s="120" t="s">
        <v>185</v>
      </c>
      <c r="D12" s="123" t="s">
        <v>120</v>
      </c>
      <c r="E12" s="123">
        <v>1.83</v>
      </c>
      <c r="F12" s="119">
        <v>7.49</v>
      </c>
      <c r="G12" s="119">
        <f t="shared" si="0"/>
        <v>13.706700000000001</v>
      </c>
    </row>
    <row r="13" spans="1:7" ht="15" customHeight="1">
      <c r="A13" s="124"/>
      <c r="B13" s="124"/>
      <c r="C13" s="124"/>
      <c r="D13" s="124"/>
      <c r="E13" s="124"/>
      <c r="F13" s="125" t="s">
        <v>27</v>
      </c>
      <c r="G13" s="126">
        <f>ROUND(SUM(G8:G12),2)</f>
        <v>1398.3</v>
      </c>
    </row>
    <row r="14" spans="1:7" ht="15" customHeight="1">
      <c r="A14" s="124"/>
      <c r="B14" s="124"/>
      <c r="C14" s="124"/>
      <c r="D14" s="124"/>
      <c r="E14" s="124"/>
      <c r="F14" s="125"/>
      <c r="G14" s="119"/>
    </row>
    <row r="15" spans="1:7">
      <c r="A15" s="115"/>
      <c r="B15" s="115">
        <v>2</v>
      </c>
      <c r="C15" s="127" t="s">
        <v>28</v>
      </c>
      <c r="D15" s="117"/>
      <c r="E15" s="118"/>
      <c r="F15" s="119"/>
      <c r="G15" s="119"/>
    </row>
    <row r="16" spans="1:7">
      <c r="A16" s="138" t="s">
        <v>150</v>
      </c>
      <c r="B16" s="117" t="s">
        <v>30</v>
      </c>
      <c r="C16" s="128" t="s">
        <v>31</v>
      </c>
      <c r="D16" s="117" t="s">
        <v>32</v>
      </c>
      <c r="E16" s="118">
        <v>1</v>
      </c>
      <c r="F16" s="119">
        <v>750</v>
      </c>
      <c r="G16" s="119">
        <f>E16*F16</f>
        <v>750</v>
      </c>
    </row>
    <row r="17" spans="1:7">
      <c r="A17" s="138" t="s">
        <v>187</v>
      </c>
      <c r="B17" s="117" t="s">
        <v>157</v>
      </c>
      <c r="C17" s="128" t="s">
        <v>154</v>
      </c>
      <c r="D17" s="117" t="s">
        <v>120</v>
      </c>
      <c r="E17" s="118">
        <v>3.84</v>
      </c>
      <c r="F17" s="119">
        <v>64.2</v>
      </c>
      <c r="G17" s="119">
        <f t="shared" ref="G17:G20" si="1">E17*F17</f>
        <v>246.52799999999999</v>
      </c>
    </row>
    <row r="18" spans="1:7">
      <c r="A18" s="138" t="s">
        <v>188</v>
      </c>
      <c r="B18" s="117" t="s">
        <v>158</v>
      </c>
      <c r="C18" s="128" t="s">
        <v>155</v>
      </c>
      <c r="D18" s="117" t="s">
        <v>67</v>
      </c>
      <c r="E18" s="118">
        <v>15.36</v>
      </c>
      <c r="F18" s="119">
        <v>7.96</v>
      </c>
      <c r="G18" s="119">
        <f t="shared" si="1"/>
        <v>122.26559999999999</v>
      </c>
    </row>
    <row r="19" spans="1:7">
      <c r="A19" s="138" t="s">
        <v>189</v>
      </c>
      <c r="B19" s="117" t="s">
        <v>159</v>
      </c>
      <c r="C19" s="128" t="s">
        <v>156</v>
      </c>
      <c r="D19" s="117" t="s">
        <v>67</v>
      </c>
      <c r="E19" s="118">
        <v>5.47</v>
      </c>
      <c r="F19" s="119">
        <v>12.29</v>
      </c>
      <c r="G19" s="119">
        <f t="shared" si="1"/>
        <v>67.226299999999995</v>
      </c>
    </row>
    <row r="20" spans="1:7" ht="18" customHeight="1">
      <c r="A20" s="138" t="s">
        <v>187</v>
      </c>
      <c r="B20" s="117" t="s">
        <v>160</v>
      </c>
      <c r="C20" s="128" t="s">
        <v>190</v>
      </c>
      <c r="D20" s="117" t="s">
        <v>123</v>
      </c>
      <c r="E20" s="118">
        <v>0.38</v>
      </c>
      <c r="F20" s="119">
        <v>348.03</v>
      </c>
      <c r="G20" s="119">
        <f t="shared" si="1"/>
        <v>132.25139999999999</v>
      </c>
    </row>
    <row r="21" spans="1:7" ht="15" customHeight="1">
      <c r="A21" s="138"/>
      <c r="B21" s="124"/>
      <c r="C21" s="124"/>
      <c r="D21" s="124"/>
      <c r="E21" s="124"/>
      <c r="F21" s="125" t="s">
        <v>27</v>
      </c>
      <c r="G21" s="126">
        <f>ROUND(SUM(G16:G20),2)</f>
        <v>1318.27</v>
      </c>
    </row>
    <row r="22" spans="1:7" ht="15" customHeight="1">
      <c r="A22" s="138"/>
      <c r="B22" s="124"/>
      <c r="C22" s="124"/>
      <c r="D22" s="124"/>
      <c r="E22" s="124"/>
      <c r="F22" s="125"/>
      <c r="G22" s="119"/>
    </row>
    <row r="23" spans="1:7">
      <c r="A23" s="138"/>
      <c r="B23" s="115">
        <v>3</v>
      </c>
      <c r="C23" s="127" t="s">
        <v>33</v>
      </c>
      <c r="D23" s="117"/>
      <c r="E23" s="118"/>
      <c r="F23" s="119"/>
      <c r="G23" s="119"/>
    </row>
    <row r="24" spans="1:7" ht="15" customHeight="1">
      <c r="A24" s="138" t="s">
        <v>191</v>
      </c>
      <c r="B24" s="117" t="s">
        <v>35</v>
      </c>
      <c r="C24" s="120" t="s">
        <v>151</v>
      </c>
      <c r="D24" s="117" t="s">
        <v>120</v>
      </c>
      <c r="E24" s="118">
        <v>3.33</v>
      </c>
      <c r="F24" s="129">
        <v>33.69</v>
      </c>
      <c r="G24" s="119">
        <f>E24*F24</f>
        <v>112.18769999999999</v>
      </c>
    </row>
    <row r="25" spans="1:7">
      <c r="A25" s="138"/>
      <c r="B25" s="124"/>
      <c r="C25" s="124"/>
      <c r="D25" s="124"/>
      <c r="E25" s="124"/>
      <c r="F25" s="125" t="s">
        <v>27</v>
      </c>
      <c r="G25" s="126">
        <f>G24</f>
        <v>112.18769999999999</v>
      </c>
    </row>
    <row r="26" spans="1:7">
      <c r="A26" s="138"/>
      <c r="B26" s="124"/>
      <c r="C26" s="124"/>
      <c r="D26" s="124"/>
      <c r="E26" s="124"/>
      <c r="F26" s="125"/>
      <c r="G26" s="119"/>
    </row>
    <row r="27" spans="1:7">
      <c r="A27" s="138"/>
      <c r="B27" s="115">
        <v>4</v>
      </c>
      <c r="C27" s="127" t="s">
        <v>125</v>
      </c>
      <c r="D27" s="124"/>
      <c r="E27" s="124"/>
      <c r="F27" s="125"/>
      <c r="G27" s="119"/>
    </row>
    <row r="28" spans="1:7">
      <c r="A28" s="138" t="s">
        <v>192</v>
      </c>
      <c r="B28" s="122" t="s">
        <v>39</v>
      </c>
      <c r="C28" s="120" t="s">
        <v>40</v>
      </c>
      <c r="D28" s="117" t="s">
        <v>120</v>
      </c>
      <c r="E28" s="118">
        <v>39.49</v>
      </c>
      <c r="F28" s="119">
        <v>3.36</v>
      </c>
      <c r="G28" s="119">
        <f>E28*F28</f>
        <v>132.68639999999999</v>
      </c>
    </row>
    <row r="29" spans="1:7" ht="15.75" customHeight="1">
      <c r="A29" s="138" t="s">
        <v>193</v>
      </c>
      <c r="B29" s="122" t="s">
        <v>42</v>
      </c>
      <c r="C29" s="120" t="s">
        <v>194</v>
      </c>
      <c r="D29" s="117" t="s">
        <v>120</v>
      </c>
      <c r="E29" s="118">
        <v>39.49</v>
      </c>
      <c r="F29" s="119">
        <v>18.75</v>
      </c>
      <c r="G29" s="119">
        <f>E29*F29</f>
        <v>740.4375</v>
      </c>
    </row>
    <row r="30" spans="1:7" ht="15" customHeight="1">
      <c r="A30" s="138"/>
      <c r="B30" s="124"/>
      <c r="C30" s="124"/>
      <c r="D30" s="124"/>
      <c r="E30" s="124"/>
      <c r="F30" s="125" t="s">
        <v>27</v>
      </c>
      <c r="G30" s="130">
        <f>ROUND(SUM(G28:G29),2)</f>
        <v>873.12</v>
      </c>
    </row>
    <row r="31" spans="1:7" ht="15" customHeight="1">
      <c r="A31" s="138"/>
      <c r="B31" s="124"/>
      <c r="C31" s="124"/>
      <c r="D31" s="124"/>
      <c r="E31" s="124"/>
      <c r="F31" s="125"/>
      <c r="G31" s="119"/>
    </row>
    <row r="32" spans="1:7" ht="15" customHeight="1">
      <c r="A32" s="138"/>
      <c r="B32" s="115">
        <v>5</v>
      </c>
      <c r="C32" s="127" t="s">
        <v>44</v>
      </c>
      <c r="D32" s="124"/>
      <c r="E32" s="124"/>
      <c r="F32" s="125"/>
      <c r="G32" s="119"/>
    </row>
    <row r="33" spans="1:7" ht="24">
      <c r="A33" s="138" t="s">
        <v>196</v>
      </c>
      <c r="B33" s="122" t="s">
        <v>46</v>
      </c>
      <c r="C33" s="120" t="s">
        <v>195</v>
      </c>
      <c r="D33" s="119" t="s">
        <v>123</v>
      </c>
      <c r="E33" s="118">
        <v>3.86</v>
      </c>
      <c r="F33" s="119">
        <v>394.5</v>
      </c>
      <c r="G33" s="119">
        <f t="shared" ref="G33:G40" si="2">E33*F33</f>
        <v>1522.77</v>
      </c>
    </row>
    <row r="34" spans="1:7" ht="23.45" customHeight="1">
      <c r="A34" s="138" t="s">
        <v>196</v>
      </c>
      <c r="B34" s="122" t="s">
        <v>49</v>
      </c>
      <c r="C34" s="131" t="s">
        <v>50</v>
      </c>
      <c r="D34" s="119" t="s">
        <v>123</v>
      </c>
      <c r="E34" s="118">
        <v>1.55</v>
      </c>
      <c r="F34" s="119">
        <v>394.5</v>
      </c>
      <c r="G34" s="119">
        <f t="shared" si="2"/>
        <v>611.47500000000002</v>
      </c>
    </row>
    <row r="35" spans="1:7" ht="24">
      <c r="A35" s="138" t="s">
        <v>198</v>
      </c>
      <c r="B35" s="122" t="s">
        <v>52</v>
      </c>
      <c r="C35" s="132" t="s">
        <v>197</v>
      </c>
      <c r="D35" s="117" t="s">
        <v>120</v>
      </c>
      <c r="E35" s="118">
        <v>77.290000000000006</v>
      </c>
      <c r="F35" s="129">
        <v>59.73</v>
      </c>
      <c r="G35" s="119">
        <f t="shared" si="2"/>
        <v>4616.5317000000005</v>
      </c>
    </row>
    <row r="36" spans="1:7" ht="15.75" customHeight="1">
      <c r="A36" s="138" t="s">
        <v>199</v>
      </c>
      <c r="B36" s="122" t="s">
        <v>55</v>
      </c>
      <c r="C36" s="120" t="s">
        <v>126</v>
      </c>
      <c r="D36" s="119" t="s">
        <v>20</v>
      </c>
      <c r="E36" s="118">
        <v>73.14</v>
      </c>
      <c r="F36" s="129">
        <v>5.17</v>
      </c>
      <c r="G36" s="119">
        <f t="shared" si="2"/>
        <v>378.13380000000001</v>
      </c>
    </row>
    <row r="37" spans="1:7" ht="15.75" customHeight="1">
      <c r="A37" s="138" t="s">
        <v>242</v>
      </c>
      <c r="B37" s="122" t="s">
        <v>58</v>
      </c>
      <c r="C37" s="120" t="s">
        <v>243</v>
      </c>
      <c r="D37" s="119" t="s">
        <v>120</v>
      </c>
      <c r="E37" s="118">
        <v>2.57</v>
      </c>
      <c r="F37" s="129">
        <v>365.36</v>
      </c>
      <c r="G37" s="119">
        <f t="shared" si="2"/>
        <v>938.97519999999997</v>
      </c>
    </row>
    <row r="38" spans="1:7" ht="15.75" customHeight="1">
      <c r="A38" s="138" t="s">
        <v>201</v>
      </c>
      <c r="B38" s="122" t="s">
        <v>127</v>
      </c>
      <c r="C38" s="120" t="s">
        <v>200</v>
      </c>
      <c r="D38" s="119" t="s">
        <v>20</v>
      </c>
      <c r="E38" s="118">
        <v>6.43</v>
      </c>
      <c r="F38" s="129">
        <v>33.159999999999997</v>
      </c>
      <c r="G38" s="119">
        <f t="shared" si="2"/>
        <v>213.21879999999996</v>
      </c>
    </row>
    <row r="39" spans="1:7" ht="24">
      <c r="A39" s="138" t="s">
        <v>196</v>
      </c>
      <c r="B39" s="122" t="s">
        <v>128</v>
      </c>
      <c r="C39" s="120" t="s">
        <v>161</v>
      </c>
      <c r="D39" s="119" t="s">
        <v>123</v>
      </c>
      <c r="E39" s="118">
        <v>0.32</v>
      </c>
      <c r="F39" s="119">
        <v>394.5</v>
      </c>
      <c r="G39" s="119">
        <f t="shared" si="2"/>
        <v>126.24000000000001</v>
      </c>
    </row>
    <row r="40" spans="1:7">
      <c r="A40" s="138" t="s">
        <v>129</v>
      </c>
      <c r="B40" s="122" t="s">
        <v>240</v>
      </c>
      <c r="C40" s="120" t="s">
        <v>130</v>
      </c>
      <c r="D40" s="119" t="s">
        <v>20</v>
      </c>
      <c r="E40" s="118">
        <v>0.8</v>
      </c>
      <c r="F40" s="129">
        <v>94.58</v>
      </c>
      <c r="G40" s="119">
        <f t="shared" si="2"/>
        <v>75.664000000000001</v>
      </c>
    </row>
    <row r="41" spans="1:7">
      <c r="A41" s="138"/>
      <c r="B41" s="124"/>
      <c r="C41" s="124"/>
      <c r="D41" s="124"/>
      <c r="E41" s="124"/>
      <c r="F41" s="125" t="s">
        <v>27</v>
      </c>
      <c r="G41" s="130">
        <f>ROUND(SUM(G33:G40),2)</f>
        <v>8483.01</v>
      </c>
    </row>
    <row r="42" spans="1:7">
      <c r="A42" s="138"/>
      <c r="B42" s="124"/>
      <c r="C42" s="124"/>
      <c r="D42" s="124"/>
      <c r="E42" s="124"/>
      <c r="F42" s="125"/>
      <c r="G42" s="119"/>
    </row>
    <row r="43" spans="1:7">
      <c r="A43" s="138"/>
      <c r="B43" s="115">
        <v>6</v>
      </c>
      <c r="C43" s="127" t="s">
        <v>131</v>
      </c>
      <c r="D43" s="124"/>
      <c r="E43" s="124"/>
      <c r="F43" s="125"/>
      <c r="G43" s="119"/>
    </row>
    <row r="44" spans="1:7">
      <c r="A44" s="138" t="s">
        <v>202</v>
      </c>
      <c r="B44" s="129" t="s">
        <v>62</v>
      </c>
      <c r="C44" s="133" t="s">
        <v>132</v>
      </c>
      <c r="D44" s="119" t="s">
        <v>20</v>
      </c>
      <c r="E44" s="134">
        <v>5</v>
      </c>
      <c r="F44" s="129">
        <v>2.7</v>
      </c>
      <c r="G44" s="119">
        <f>E44*F44</f>
        <v>13.5</v>
      </c>
    </row>
    <row r="45" spans="1:7">
      <c r="A45" s="138"/>
      <c r="B45" s="124"/>
      <c r="C45" s="124"/>
      <c r="D45" s="124"/>
      <c r="E45" s="124"/>
      <c r="F45" s="125" t="s">
        <v>27</v>
      </c>
      <c r="G45" s="130">
        <f>G44</f>
        <v>13.5</v>
      </c>
    </row>
    <row r="46" spans="1:7">
      <c r="A46" s="138"/>
      <c r="B46" s="124"/>
      <c r="C46" s="124"/>
      <c r="D46" s="124"/>
      <c r="E46" s="124"/>
      <c r="F46" s="125"/>
      <c r="G46" s="119"/>
    </row>
    <row r="47" spans="1:7" ht="15" customHeight="1">
      <c r="A47" s="138"/>
      <c r="B47" s="115">
        <v>7</v>
      </c>
      <c r="C47" s="127" t="s">
        <v>60</v>
      </c>
      <c r="D47" s="124"/>
      <c r="E47" s="124"/>
      <c r="F47" s="124"/>
      <c r="G47" s="119"/>
    </row>
    <row r="48" spans="1:7" ht="16.5" customHeight="1">
      <c r="A48" s="138" t="s">
        <v>186</v>
      </c>
      <c r="B48" s="122" t="s">
        <v>80</v>
      </c>
      <c r="C48" s="135" t="s">
        <v>133</v>
      </c>
      <c r="D48" s="123" t="s">
        <v>120</v>
      </c>
      <c r="E48" s="123">
        <v>7.7</v>
      </c>
      <c r="F48" s="119">
        <v>7.49</v>
      </c>
      <c r="G48" s="119">
        <f t="shared" ref="G48:G52" si="3">E48*F48</f>
        <v>57.673000000000002</v>
      </c>
    </row>
    <row r="49" spans="1:7" ht="17.25" customHeight="1">
      <c r="A49" s="138" t="s">
        <v>186</v>
      </c>
      <c r="B49" s="122" t="s">
        <v>83</v>
      </c>
      <c r="C49" s="135" t="s">
        <v>152</v>
      </c>
      <c r="D49" s="123" t="s">
        <v>120</v>
      </c>
      <c r="E49" s="123">
        <v>4.2</v>
      </c>
      <c r="F49" s="119">
        <v>7.49</v>
      </c>
      <c r="G49" s="119">
        <f t="shared" si="3"/>
        <v>31.458000000000002</v>
      </c>
    </row>
    <row r="50" spans="1:7" ht="14.25" customHeight="1">
      <c r="A50" s="138" t="s">
        <v>68</v>
      </c>
      <c r="B50" s="122" t="s">
        <v>86</v>
      </c>
      <c r="C50" s="120" t="s">
        <v>70</v>
      </c>
      <c r="D50" s="117" t="s">
        <v>71</v>
      </c>
      <c r="E50" s="118">
        <v>1</v>
      </c>
      <c r="F50" s="119">
        <v>24.84</v>
      </c>
      <c r="G50" s="119">
        <f t="shared" si="3"/>
        <v>24.84</v>
      </c>
    </row>
    <row r="51" spans="1:7" ht="15.75" customHeight="1">
      <c r="A51" s="138" t="s">
        <v>72</v>
      </c>
      <c r="B51" s="122" t="s">
        <v>88</v>
      </c>
      <c r="C51" s="120" t="s">
        <v>74</v>
      </c>
      <c r="D51" s="117" t="s">
        <v>71</v>
      </c>
      <c r="E51" s="118">
        <v>4</v>
      </c>
      <c r="F51" s="119">
        <v>21.56</v>
      </c>
      <c r="G51" s="119">
        <f t="shared" si="3"/>
        <v>86.24</v>
      </c>
    </row>
    <row r="52" spans="1:7" ht="16.5" customHeight="1">
      <c r="A52" s="138" t="s">
        <v>225</v>
      </c>
      <c r="B52" s="122" t="s">
        <v>135</v>
      </c>
      <c r="C52" s="128" t="s">
        <v>134</v>
      </c>
      <c r="D52" s="117" t="s">
        <v>120</v>
      </c>
      <c r="E52" s="118">
        <v>11.9</v>
      </c>
      <c r="F52" s="119">
        <v>14.02</v>
      </c>
      <c r="G52" s="119">
        <f t="shared" si="3"/>
        <v>166.83799999999999</v>
      </c>
    </row>
    <row r="53" spans="1:7" ht="17.25" customHeight="1">
      <c r="A53" s="138" t="s">
        <v>227</v>
      </c>
      <c r="B53" s="122" t="s">
        <v>148</v>
      </c>
      <c r="C53" s="128" t="s">
        <v>226</v>
      </c>
      <c r="D53" s="117" t="s">
        <v>136</v>
      </c>
      <c r="E53" s="118">
        <v>1</v>
      </c>
      <c r="F53" s="119">
        <v>320.33999999999997</v>
      </c>
      <c r="G53" s="119">
        <f t="shared" ref="G53" si="4">E53*F53</f>
        <v>320.33999999999997</v>
      </c>
    </row>
    <row r="54" spans="1:7">
      <c r="A54" s="138"/>
      <c r="B54" s="124"/>
      <c r="C54" s="124"/>
      <c r="D54" s="124"/>
      <c r="E54" s="124"/>
      <c r="F54" s="125" t="s">
        <v>27</v>
      </c>
      <c r="G54" s="130">
        <f>ROUND(SUM(G48:G53),2)</f>
        <v>687.39</v>
      </c>
    </row>
    <row r="55" spans="1:7">
      <c r="A55" s="138"/>
      <c r="B55" s="124"/>
      <c r="C55" s="129"/>
      <c r="D55" s="134"/>
      <c r="E55" s="129"/>
      <c r="F55" s="119"/>
      <c r="G55" s="119"/>
    </row>
    <row r="56" spans="1:7">
      <c r="A56" s="138"/>
      <c r="B56" s="115">
        <v>8</v>
      </c>
      <c r="C56" s="127" t="s">
        <v>78</v>
      </c>
      <c r="D56" s="117"/>
      <c r="E56" s="118"/>
      <c r="F56" s="119"/>
      <c r="G56" s="119"/>
    </row>
    <row r="57" spans="1:7" ht="17.25" customHeight="1">
      <c r="A57" s="138" t="s">
        <v>205</v>
      </c>
      <c r="B57" s="122" t="s">
        <v>92</v>
      </c>
      <c r="C57" s="132" t="s">
        <v>137</v>
      </c>
      <c r="D57" s="136" t="s">
        <v>120</v>
      </c>
      <c r="E57" s="136">
        <v>377.39</v>
      </c>
      <c r="F57" s="119">
        <v>10.199999999999999</v>
      </c>
      <c r="G57" s="119">
        <f>E57*F57</f>
        <v>3849.3779999999997</v>
      </c>
    </row>
    <row r="58" spans="1:7" ht="16.5" customHeight="1">
      <c r="A58" s="138" t="s">
        <v>204</v>
      </c>
      <c r="B58" s="122" t="s">
        <v>95</v>
      </c>
      <c r="C58" s="132" t="s">
        <v>138</v>
      </c>
      <c r="D58" s="136" t="s">
        <v>120</v>
      </c>
      <c r="E58" s="136">
        <v>134.51</v>
      </c>
      <c r="F58" s="119">
        <v>12.94</v>
      </c>
      <c r="G58" s="119">
        <f>E58*F58</f>
        <v>1740.5593999999999</v>
      </c>
    </row>
    <row r="59" spans="1:7" ht="16.5" customHeight="1">
      <c r="A59" s="138" t="s">
        <v>203</v>
      </c>
      <c r="B59" s="122" t="s">
        <v>162</v>
      </c>
      <c r="C59" s="132" t="s">
        <v>163</v>
      </c>
      <c r="D59" s="136" t="s">
        <v>120</v>
      </c>
      <c r="E59" s="136">
        <v>14.05</v>
      </c>
      <c r="F59" s="119">
        <v>23.44</v>
      </c>
      <c r="G59" s="119">
        <f>E59*F59</f>
        <v>329.33200000000005</v>
      </c>
    </row>
    <row r="60" spans="1:7">
      <c r="A60" s="138"/>
      <c r="B60" s="124"/>
      <c r="C60" s="124"/>
      <c r="D60" s="124"/>
      <c r="E60" s="124"/>
      <c r="F60" s="125" t="s">
        <v>27</v>
      </c>
      <c r="G60" s="130">
        <f>ROUND(SUM(G57:G59),2)</f>
        <v>5919.27</v>
      </c>
    </row>
    <row r="61" spans="1:7">
      <c r="A61" s="138"/>
      <c r="B61" s="124"/>
      <c r="C61" s="124"/>
      <c r="D61" s="124"/>
      <c r="E61" s="124"/>
      <c r="F61" s="125"/>
      <c r="G61" s="119"/>
    </row>
    <row r="62" spans="1:7">
      <c r="A62" s="138"/>
      <c r="B62" s="115">
        <v>9</v>
      </c>
      <c r="C62" s="127" t="s">
        <v>139</v>
      </c>
      <c r="D62" s="124"/>
      <c r="E62" s="124"/>
      <c r="F62" s="125"/>
      <c r="G62" s="119"/>
    </row>
    <row r="63" spans="1:7">
      <c r="A63" s="138" t="s">
        <v>206</v>
      </c>
      <c r="B63" s="122" t="s">
        <v>140</v>
      </c>
      <c r="C63" s="133" t="s">
        <v>210</v>
      </c>
      <c r="D63" s="119" t="s">
        <v>20</v>
      </c>
      <c r="E63" s="134">
        <v>100</v>
      </c>
      <c r="F63" s="129">
        <v>1.82</v>
      </c>
      <c r="G63" s="119">
        <f>E63*F63</f>
        <v>182</v>
      </c>
    </row>
    <row r="64" spans="1:7">
      <c r="A64" s="138" t="s">
        <v>207</v>
      </c>
      <c r="B64" s="122" t="s">
        <v>164</v>
      </c>
      <c r="C64" s="133" t="s">
        <v>211</v>
      </c>
      <c r="D64" s="119" t="s">
        <v>20</v>
      </c>
      <c r="E64" s="134">
        <v>600</v>
      </c>
      <c r="F64" s="129">
        <v>2.56</v>
      </c>
      <c r="G64" s="119">
        <f>E64*F64</f>
        <v>1536</v>
      </c>
    </row>
    <row r="65" spans="1:7">
      <c r="A65" s="138" t="s">
        <v>208</v>
      </c>
      <c r="B65" s="122" t="s">
        <v>141</v>
      </c>
      <c r="C65" s="133" t="s">
        <v>165</v>
      </c>
      <c r="D65" s="119" t="s">
        <v>20</v>
      </c>
      <c r="E65" s="134">
        <v>170</v>
      </c>
      <c r="F65" s="129">
        <v>5.46</v>
      </c>
      <c r="G65" s="119">
        <f>E65*F65</f>
        <v>928.2</v>
      </c>
    </row>
    <row r="66" spans="1:7">
      <c r="A66" s="138" t="s">
        <v>209</v>
      </c>
      <c r="B66" s="122" t="s">
        <v>166</v>
      </c>
      <c r="C66" s="133" t="s">
        <v>167</v>
      </c>
      <c r="D66" s="119" t="s">
        <v>20</v>
      </c>
      <c r="E66" s="134">
        <v>40</v>
      </c>
      <c r="F66" s="129">
        <v>14.21</v>
      </c>
      <c r="G66" s="119">
        <f>E66*F66</f>
        <v>568.40000000000009</v>
      </c>
    </row>
    <row r="67" spans="1:7">
      <c r="A67" s="138" t="s">
        <v>212</v>
      </c>
      <c r="B67" s="122" t="s">
        <v>168</v>
      </c>
      <c r="C67" s="133" t="s">
        <v>169</v>
      </c>
      <c r="D67" s="119" t="s">
        <v>136</v>
      </c>
      <c r="E67" s="134">
        <v>5</v>
      </c>
      <c r="F67" s="129">
        <v>10.130000000000001</v>
      </c>
      <c r="G67" s="119">
        <f>E67*F67</f>
        <v>50.650000000000006</v>
      </c>
    </row>
    <row r="68" spans="1:7">
      <c r="A68" s="138" t="s">
        <v>213</v>
      </c>
      <c r="B68" s="122" t="s">
        <v>234</v>
      </c>
      <c r="C68" s="133" t="s">
        <v>170</v>
      </c>
      <c r="D68" s="119" t="s">
        <v>136</v>
      </c>
      <c r="E68" s="134">
        <v>2</v>
      </c>
      <c r="F68" s="129">
        <v>42.9</v>
      </c>
      <c r="G68" s="119">
        <f t="shared" ref="G68:G73" si="5">E68*F68</f>
        <v>85.8</v>
      </c>
    </row>
    <row r="69" spans="1:7">
      <c r="A69" s="138" t="s">
        <v>214</v>
      </c>
      <c r="B69" s="122" t="s">
        <v>174</v>
      </c>
      <c r="C69" s="133" t="s">
        <v>171</v>
      </c>
      <c r="D69" s="119" t="s">
        <v>136</v>
      </c>
      <c r="E69" s="134">
        <v>3</v>
      </c>
      <c r="F69" s="129">
        <v>50.4</v>
      </c>
      <c r="G69" s="119">
        <f>E69*F69</f>
        <v>151.19999999999999</v>
      </c>
    </row>
    <row r="70" spans="1:7">
      <c r="A70" s="138" t="s">
        <v>215</v>
      </c>
      <c r="B70" s="122" t="s">
        <v>173</v>
      </c>
      <c r="C70" s="133" t="s">
        <v>172</v>
      </c>
      <c r="D70" s="119" t="s">
        <v>136</v>
      </c>
      <c r="E70" s="134">
        <v>2</v>
      </c>
      <c r="F70" s="129">
        <v>55.24</v>
      </c>
      <c r="G70" s="119">
        <f t="shared" si="5"/>
        <v>110.48</v>
      </c>
    </row>
    <row r="71" spans="1:7">
      <c r="A71" s="138" t="s">
        <v>222</v>
      </c>
      <c r="B71" s="122" t="s">
        <v>175</v>
      </c>
      <c r="C71" s="133" t="s">
        <v>176</v>
      </c>
      <c r="D71" s="119" t="s">
        <v>136</v>
      </c>
      <c r="E71" s="134">
        <v>3</v>
      </c>
      <c r="F71" s="129">
        <v>103.09</v>
      </c>
      <c r="G71" s="119">
        <f t="shared" si="5"/>
        <v>309.27</v>
      </c>
    </row>
    <row r="72" spans="1:7">
      <c r="A72" s="138" t="s">
        <v>223</v>
      </c>
      <c r="B72" s="122" t="s">
        <v>177</v>
      </c>
      <c r="C72" s="133" t="s">
        <v>178</v>
      </c>
      <c r="D72" s="119" t="s">
        <v>136</v>
      </c>
      <c r="E72" s="134">
        <v>2</v>
      </c>
      <c r="F72" s="129">
        <v>101.29</v>
      </c>
      <c r="G72" s="119">
        <f t="shared" si="5"/>
        <v>202.58</v>
      </c>
    </row>
    <row r="73" spans="1:7" ht="24">
      <c r="A73" s="138" t="s">
        <v>216</v>
      </c>
      <c r="B73" s="122" t="s">
        <v>179</v>
      </c>
      <c r="C73" s="132" t="s">
        <v>180</v>
      </c>
      <c r="D73" s="119" t="s">
        <v>136</v>
      </c>
      <c r="E73" s="134">
        <v>1</v>
      </c>
      <c r="F73" s="129">
        <v>373.88</v>
      </c>
      <c r="G73" s="119">
        <f t="shared" si="5"/>
        <v>373.88</v>
      </c>
    </row>
    <row r="74" spans="1:7">
      <c r="A74" s="138" t="s">
        <v>219</v>
      </c>
      <c r="B74" s="122" t="s">
        <v>181</v>
      </c>
      <c r="C74" s="132" t="s">
        <v>233</v>
      </c>
      <c r="D74" s="119" t="s">
        <v>136</v>
      </c>
      <c r="E74" s="134">
        <v>1</v>
      </c>
      <c r="F74" s="129">
        <v>1650</v>
      </c>
      <c r="G74" s="119">
        <f t="shared" ref="G74" si="6">E74*F74</f>
        <v>1650</v>
      </c>
    </row>
    <row r="75" spans="1:7">
      <c r="A75" s="138" t="s">
        <v>218</v>
      </c>
      <c r="B75" s="122" t="s">
        <v>217</v>
      </c>
      <c r="C75" s="133" t="s">
        <v>142</v>
      </c>
      <c r="D75" s="119" t="s">
        <v>136</v>
      </c>
      <c r="E75" s="134">
        <v>1</v>
      </c>
      <c r="F75" s="129">
        <v>213.73</v>
      </c>
      <c r="G75" s="119">
        <f>E75*F75</f>
        <v>213.73</v>
      </c>
    </row>
    <row r="76" spans="1:7">
      <c r="A76" s="138"/>
      <c r="B76" s="129"/>
      <c r="C76" s="133"/>
      <c r="D76" s="124"/>
      <c r="E76" s="124"/>
      <c r="F76" s="125" t="s">
        <v>27</v>
      </c>
      <c r="G76" s="130">
        <f>SUM(G63:G75)</f>
        <v>6362.19</v>
      </c>
    </row>
    <row r="77" spans="1:7">
      <c r="A77" s="138"/>
      <c r="B77" s="124"/>
      <c r="C77" s="124"/>
      <c r="D77" s="124"/>
      <c r="E77" s="124"/>
      <c r="F77" s="125"/>
      <c r="G77" s="119"/>
    </row>
    <row r="78" spans="1:7">
      <c r="A78" s="138"/>
      <c r="B78" s="124"/>
      <c r="C78" s="124"/>
      <c r="D78" s="124"/>
      <c r="E78" s="124"/>
      <c r="F78" s="125"/>
      <c r="G78" s="119"/>
    </row>
    <row r="79" spans="1:7" ht="15" customHeight="1">
      <c r="A79" s="138"/>
      <c r="B79" s="115">
        <v>10</v>
      </c>
      <c r="C79" s="127" t="s">
        <v>90</v>
      </c>
      <c r="D79" s="117"/>
      <c r="E79" s="118"/>
      <c r="F79" s="126"/>
      <c r="G79" s="119"/>
    </row>
    <row r="80" spans="1:7">
      <c r="A80" s="138" t="s">
        <v>230</v>
      </c>
      <c r="B80" s="122" t="s">
        <v>143</v>
      </c>
      <c r="C80" s="128" t="s">
        <v>228</v>
      </c>
      <c r="D80" s="117" t="s">
        <v>123</v>
      </c>
      <c r="E80" s="118">
        <v>6.55</v>
      </c>
      <c r="F80" s="119">
        <v>22.03</v>
      </c>
      <c r="G80" s="119">
        <f>E80*F80</f>
        <v>144.29650000000001</v>
      </c>
    </row>
    <row r="81" spans="1:7">
      <c r="A81" s="138" t="s">
        <v>229</v>
      </c>
      <c r="B81" s="122" t="s">
        <v>144</v>
      </c>
      <c r="C81" s="128" t="s">
        <v>231</v>
      </c>
      <c r="D81" s="117" t="s">
        <v>232</v>
      </c>
      <c r="E81" s="118">
        <v>32.75</v>
      </c>
      <c r="F81" s="119">
        <v>1.28</v>
      </c>
      <c r="G81" s="119">
        <f>E81*F81</f>
        <v>41.92</v>
      </c>
    </row>
    <row r="82" spans="1:7">
      <c r="A82" s="138" t="s">
        <v>221</v>
      </c>
      <c r="B82" s="89" t="s">
        <v>144</v>
      </c>
      <c r="C82" s="93" t="s">
        <v>220</v>
      </c>
      <c r="D82" s="86" t="s">
        <v>120</v>
      </c>
      <c r="E82" s="87">
        <v>77.290000000000006</v>
      </c>
      <c r="F82" s="88">
        <v>1.74</v>
      </c>
      <c r="G82" s="88">
        <f>E82*F82</f>
        <v>134.4846</v>
      </c>
    </row>
    <row r="83" spans="1:7">
      <c r="A83" s="138"/>
      <c r="B83" s="90"/>
      <c r="C83" s="90"/>
      <c r="D83" s="90"/>
      <c r="E83" s="90"/>
      <c r="F83" s="91" t="s">
        <v>27</v>
      </c>
      <c r="G83" s="92">
        <f>G80+G81+G82</f>
        <v>320.7011</v>
      </c>
    </row>
    <row r="84" spans="1:7">
      <c r="A84" s="138"/>
      <c r="B84" s="94"/>
      <c r="C84" s="95"/>
      <c r="D84" s="94"/>
      <c r="E84" s="96"/>
      <c r="F84" s="97" t="s">
        <v>97</v>
      </c>
      <c r="G84" s="97">
        <f>G13+G21+G25+G30+G41+G45+G54+G60+G76+G83</f>
        <v>25487.938799999996</v>
      </c>
    </row>
    <row r="85" spans="1:7">
      <c r="A85" s="138"/>
      <c r="B85" s="94"/>
      <c r="C85" s="95"/>
      <c r="D85" s="84"/>
      <c r="E85" s="84" t="s">
        <v>98</v>
      </c>
      <c r="F85" s="98">
        <v>0.23</v>
      </c>
      <c r="G85" s="97">
        <f>G84*F85</f>
        <v>5862.2259239999994</v>
      </c>
    </row>
    <row r="86" spans="1:7">
      <c r="A86" s="138"/>
      <c r="B86" s="94"/>
      <c r="C86" s="95"/>
      <c r="D86" s="94"/>
      <c r="E86" s="96"/>
      <c r="F86" s="85" t="s">
        <v>99</v>
      </c>
      <c r="G86" s="137">
        <f>G84+G85</f>
        <v>31350.164723999995</v>
      </c>
    </row>
    <row r="87" spans="1:7">
      <c r="A87" s="99"/>
      <c r="B87" s="99"/>
      <c r="C87" s="100" t="s">
        <v>241</v>
      </c>
      <c r="D87" s="101"/>
      <c r="E87" s="101"/>
      <c r="F87" s="101"/>
      <c r="G87" s="101"/>
    </row>
    <row r="88" spans="1:7">
      <c r="A88" s="99"/>
      <c r="B88" s="99"/>
      <c r="C88" s="102" t="s">
        <v>244</v>
      </c>
      <c r="D88" s="101"/>
      <c r="E88" s="101"/>
      <c r="F88" s="101"/>
      <c r="G88" s="101"/>
    </row>
    <row r="89" spans="1:7">
      <c r="A89" s="69"/>
      <c r="B89" s="69"/>
      <c r="C89" s="70"/>
      <c r="D89" s="71"/>
      <c r="E89" s="71"/>
      <c r="F89" s="71"/>
      <c r="G89" s="71"/>
    </row>
    <row r="90" spans="1:7">
      <c r="A90" s="69"/>
      <c r="B90" s="69"/>
      <c r="C90" s="70"/>
      <c r="D90" s="71"/>
      <c r="E90" s="71"/>
      <c r="F90" s="71"/>
      <c r="G90" s="71"/>
    </row>
    <row r="91" spans="1:7">
      <c r="A91" s="69"/>
      <c r="B91" s="69"/>
      <c r="C91" s="70"/>
      <c r="D91" s="71"/>
      <c r="E91" s="71"/>
      <c r="F91" s="71"/>
      <c r="G91" s="71"/>
    </row>
    <row r="92" spans="1:7">
      <c r="A92" s="69"/>
      <c r="B92" s="69"/>
      <c r="C92" s="70"/>
      <c r="D92" s="71"/>
      <c r="E92" s="71"/>
      <c r="F92" s="71"/>
      <c r="G92" s="71"/>
    </row>
    <row r="93" spans="1:7">
      <c r="A93" s="69"/>
      <c r="B93" s="69"/>
      <c r="C93" s="103" t="s">
        <v>235</v>
      </c>
      <c r="D93" s="71"/>
      <c r="E93" s="71"/>
      <c r="F93" s="71"/>
      <c r="G93" s="71"/>
    </row>
    <row r="94" spans="1:7">
      <c r="A94" s="69"/>
      <c r="B94" s="69"/>
      <c r="C94" s="70"/>
      <c r="D94" s="71"/>
      <c r="E94" s="71"/>
      <c r="F94" s="71"/>
      <c r="G94" s="71"/>
    </row>
    <row r="95" spans="1:7">
      <c r="A95" s="69"/>
      <c r="B95" s="69"/>
      <c r="C95" s="70"/>
      <c r="D95" s="71"/>
      <c r="E95" s="71"/>
      <c r="F95" s="71"/>
      <c r="G95" s="71"/>
    </row>
    <row r="96" spans="1:7">
      <c r="A96" s="69"/>
      <c r="B96" s="69"/>
      <c r="C96" s="70"/>
      <c r="D96" s="71"/>
      <c r="E96" s="71"/>
      <c r="F96" s="71"/>
      <c r="G96" s="71"/>
    </row>
    <row r="97" spans="1:7">
      <c r="A97" s="69"/>
      <c r="B97" s="69"/>
      <c r="C97" s="70"/>
      <c r="D97" s="71"/>
      <c r="E97" s="71"/>
      <c r="F97" s="71"/>
      <c r="G97" s="71"/>
    </row>
    <row r="98" spans="1:7">
      <c r="A98" s="73" t="s">
        <v>145</v>
      </c>
      <c r="B98" s="73"/>
      <c r="C98" s="103"/>
      <c r="D98" s="71"/>
      <c r="E98" s="71"/>
      <c r="F98" s="74" t="s">
        <v>239</v>
      </c>
      <c r="G98" s="74"/>
    </row>
    <row r="99" spans="1:7">
      <c r="A99" s="76" t="s">
        <v>236</v>
      </c>
      <c r="B99" s="76"/>
      <c r="C99" s="70"/>
      <c r="D99" s="69"/>
      <c r="E99" s="74"/>
      <c r="F99" s="74"/>
      <c r="G99" s="74"/>
    </row>
    <row r="100" spans="1:7">
      <c r="A100" s="78" t="s">
        <v>238</v>
      </c>
      <c r="B100" s="76"/>
      <c r="C100" s="69"/>
      <c r="D100" s="69"/>
      <c r="E100" s="70"/>
      <c r="F100" s="70"/>
      <c r="G100" s="70"/>
    </row>
    <row r="101" spans="1:7">
      <c r="A101" s="76"/>
      <c r="B101" s="76"/>
      <c r="C101" s="69"/>
      <c r="D101" s="69"/>
      <c r="E101" s="70"/>
      <c r="F101" s="70"/>
      <c r="G101" s="70"/>
    </row>
    <row r="102" spans="1:7">
      <c r="A102" s="76"/>
      <c r="B102" s="76"/>
      <c r="C102" s="69"/>
      <c r="D102" s="69"/>
      <c r="E102" s="70"/>
      <c r="F102" s="70"/>
      <c r="G102" s="70"/>
    </row>
    <row r="103" spans="1:7">
      <c r="A103" s="76"/>
      <c r="B103" s="76"/>
      <c r="C103" s="73" t="s">
        <v>146</v>
      </c>
      <c r="D103" s="69"/>
      <c r="E103" s="70"/>
      <c r="F103" s="70"/>
      <c r="G103" s="70"/>
    </row>
    <row r="104" spans="1:7" ht="13.9" customHeight="1">
      <c r="A104" s="73"/>
      <c r="B104" s="73"/>
      <c r="C104" s="104" t="s">
        <v>237</v>
      </c>
      <c r="D104" s="69"/>
      <c r="E104" s="74"/>
      <c r="F104" s="74"/>
      <c r="G104" s="74"/>
    </row>
    <row r="105" spans="1:7">
      <c r="A105" s="76"/>
      <c r="B105" s="76"/>
      <c r="C105" s="69" t="s">
        <v>147</v>
      </c>
      <c r="D105" s="69"/>
      <c r="E105" s="70"/>
      <c r="F105" s="70"/>
      <c r="G105" s="70"/>
    </row>
  </sheetData>
  <printOptions horizontalCentered="1" verticalCentered="1"/>
  <pageMargins left="0.39374999999999999" right="0.39374999999999999" top="1.41736111111111" bottom="0.47222222222222199" header="0.51180555555555496" footer="0.51180555555555496"/>
  <pageSetup paperSize="9" scale="76" firstPageNumber="0" orientation="landscape" horizontalDpi="300" verticalDpi="300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 </vt:lpstr>
      <vt:lpstr>DESC 27,2%</vt:lpstr>
      <vt:lpstr>DESC 26,32%</vt:lpstr>
      <vt:lpstr>'DESC 26,32%'!Area_de_impressao</vt:lpstr>
      <vt:lpstr>'DESC 27,2%'!Area_de_impressao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</dc:creator>
  <dc:description/>
  <cp:lastModifiedBy>PMB</cp:lastModifiedBy>
  <cp:revision>66</cp:revision>
  <cp:lastPrinted>2020-08-21T11:02:50Z</cp:lastPrinted>
  <dcterms:created xsi:type="dcterms:W3CDTF">2017-09-14T10:48:32Z</dcterms:created>
  <dcterms:modified xsi:type="dcterms:W3CDTF">2020-08-21T16:35:03Z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